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genzicjurisevic\Desktop\"/>
    </mc:Choice>
  </mc:AlternateContent>
  <xr:revisionPtr revIDLastSave="0" documentId="8_{7DD63026-FF6C-4D3B-97BF-1D7D05964574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Naslovnica" sheetId="7" r:id="rId1"/>
    <sheet name="1. Ulazni podaci" sheetId="1" r:id="rId2"/>
    <sheet name="2. Opis vodoopskrbnog puta" sheetId="2" r:id="rId3"/>
    <sheet name="3. Skica vodoopskrbnog puta" sheetId="5" r:id="rId4"/>
    <sheet name="4. Troškovi održavanja vod.put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" l="1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D35" i="6"/>
  <c r="E45" i="6"/>
  <c r="E43" i="6"/>
  <c r="G43" i="6" s="1"/>
  <c r="E42" i="6"/>
  <c r="G42" i="6" s="1"/>
  <c r="I35" i="6" l="1"/>
  <c r="D15" i="6" s="1"/>
  <c r="D16" i="6" s="1"/>
  <c r="I44" i="6" s="1"/>
  <c r="G44" i="6"/>
  <c r="H42" i="6" s="1"/>
  <c r="E44" i="6"/>
  <c r="H45" i="6"/>
  <c r="D49" i="6" l="1"/>
  <c r="H43" i="6"/>
  <c r="I43" i="6" s="1"/>
  <c r="I45" i="6" s="1"/>
  <c r="D50" i="6" s="1"/>
  <c r="I42" i="6"/>
  <c r="D51" i="6" l="1"/>
</calcChain>
</file>

<file path=xl/sharedStrings.xml><?xml version="1.0" encoding="utf-8"?>
<sst xmlns="http://schemas.openxmlformats.org/spreadsheetml/2006/main" count="278" uniqueCount="208">
  <si>
    <t xml:space="preserve">zahvaćena u sustav iz svih izvorišta i vodozahvata  </t>
  </si>
  <si>
    <t>Količine vode (m3)</t>
  </si>
  <si>
    <t>isporučena voda svim korisnicima, uključujući i druge isporučitelje</t>
  </si>
  <si>
    <t>Ozn.</t>
  </si>
  <si>
    <t>MP i VP</t>
  </si>
  <si>
    <t>VP-S</t>
  </si>
  <si>
    <t>isporučena količina isporučitelju vodne usluge koji traži privremeno uređenje cijene javne vodoopskrbe</t>
  </si>
  <si>
    <t>VP-K</t>
  </si>
  <si>
    <t>CS Čikola</t>
  </si>
  <si>
    <t xml:space="preserve">m n.m. </t>
  </si>
  <si>
    <t>DN cijevi</t>
  </si>
  <si>
    <t>Duljina (m)</t>
  </si>
  <si>
    <t>VS Sinobor</t>
  </si>
  <si>
    <t>mjerno mjesto Sinobor</t>
  </si>
  <si>
    <t>kapacitet (l/s)</t>
  </si>
  <si>
    <t>X</t>
  </si>
  <si>
    <t>Priključen na mrežu (NN, SN ili VN)</t>
  </si>
  <si>
    <t>nazivni napon (kV)</t>
  </si>
  <si>
    <t>SN</t>
  </si>
  <si>
    <t>E-U</t>
  </si>
  <si>
    <t>Z- U</t>
  </si>
  <si>
    <t>Bruto 1</t>
  </si>
  <si>
    <t>Bruto 2</t>
  </si>
  <si>
    <t>SSS tehničke strke</t>
  </si>
  <si>
    <t>SSS društvene struke</t>
  </si>
  <si>
    <t>VKV radnici</t>
  </si>
  <si>
    <t>DSS/VSS tehničke struke</t>
  </si>
  <si>
    <t>DSS/VSS društvene struke</t>
  </si>
  <si>
    <t>PSS/VŠS tehničke struke</t>
  </si>
  <si>
    <t>PSS/VŠS društvene struke</t>
  </si>
  <si>
    <t xml:space="preserve">sustav javne vodoopskrbe - ukupno </t>
  </si>
  <si>
    <t>sustav javne vodoopskrbe - ukupno</t>
  </si>
  <si>
    <t>1.</t>
  </si>
  <si>
    <t>2.</t>
  </si>
  <si>
    <t>3.</t>
  </si>
  <si>
    <t>4.</t>
  </si>
  <si>
    <t>5.</t>
  </si>
  <si>
    <t>Napomena</t>
  </si>
  <si>
    <t>isporučena voda svim drugim isporučiteljima vodnih usluga</t>
  </si>
  <si>
    <t xml:space="preserve">Moguće je da se podaci iz redova 1. i 2. odnosno iz redova 4. i 5. poklapaju. </t>
  </si>
  <si>
    <t>Dodatno - Važi ista napomena kao za troškove električne energije</t>
  </si>
  <si>
    <t xml:space="preserve">troškovi nabave kemikalija </t>
  </si>
  <si>
    <t>troškovi usluga vanjskih laboratorija</t>
  </si>
  <si>
    <t>cjevovod  (tlačni)</t>
  </si>
  <si>
    <t>cjevovod  (gravitacijski)</t>
  </si>
  <si>
    <t>završen preddiplomski i diplomski sveučilišni studij ili integrirani preddiplomski i diplomski sveučilišni studij ili specijalistički diplomski stručni studij</t>
  </si>
  <si>
    <t>visoka stručna sprema</t>
  </si>
  <si>
    <t>završen preddiplomski sveučilišni studij ili stručni studij u trajanju od najmanje tri godine</t>
  </si>
  <si>
    <t>viša stručna sprema</t>
  </si>
  <si>
    <t xml:space="preserve">srednja stručna sprema </t>
  </si>
  <si>
    <t>visokokvalificirani</t>
  </si>
  <si>
    <t>DSS</t>
  </si>
  <si>
    <t>VSS</t>
  </si>
  <si>
    <t>PSS</t>
  </si>
  <si>
    <t>SSS</t>
  </si>
  <si>
    <t>VKV</t>
  </si>
  <si>
    <t>Tumač stručnih sprema</t>
  </si>
  <si>
    <t>Tumač stručnih sprema je na sljedećoj stranici</t>
  </si>
  <si>
    <t>NAPOMENA - Upisati na načn opisan u primjeru na sljedećoj stranici</t>
  </si>
  <si>
    <t>sustav javne vodoopskrbe</t>
  </si>
  <si>
    <t>1.1.</t>
  </si>
  <si>
    <t>sustav javne odvodnje</t>
  </si>
  <si>
    <t>ostala dugotrajna imovina</t>
  </si>
  <si>
    <t>Ukupno (bez 1.1.)</t>
  </si>
  <si>
    <t>NAPOMENA</t>
  </si>
  <si>
    <t>godina izgradnje</t>
  </si>
  <si>
    <t>Duljina magistralnih cjevovoda u sustavu</t>
  </si>
  <si>
    <t>Duljina cjevovoda sekundarne mreže u sustavu (bez priključnih vodova)</t>
  </si>
  <si>
    <t>Duljina svih cjevovoda u sustavu, bez priključnih vodova</t>
  </si>
  <si>
    <t>6.</t>
  </si>
  <si>
    <t>7.</t>
  </si>
  <si>
    <t>8.</t>
  </si>
  <si>
    <t>9.</t>
  </si>
  <si>
    <t>10.</t>
  </si>
  <si>
    <t>izraditi skicu prema ovom primjeru</t>
  </si>
  <si>
    <t>OPSKRBNI PUT - sustav javne vodoopskrbe od vodocrpilišta/vodozahvata do točke isporuke vode drugom isporučitelju vodnih usluga</t>
  </si>
  <si>
    <t>Ako ima više opskrbnih putova unesite više tablica</t>
  </si>
  <si>
    <t>zahvaćena u sustav iz izvorišta i vodozahvata, na opskrbnom putu prema isporučitelju vodne usluge, koji traži privremeno uređenje cijene javne vodoopskrbe</t>
  </si>
  <si>
    <t>opskrbni put</t>
  </si>
  <si>
    <t>Troškovi na opskrbnom putu mogu se iskazati ako se vode odvojeno za opskrbni put (ili građevine na njemu) ili ako se to može utvrditi iz ulaznih računa.</t>
  </si>
  <si>
    <t>Ako se troškovi na opskrbnom putu ne mogu utvrditi ni iz ulaznih računa prikažite samo troškove ukupnog sustava javne vodoopskrbe</t>
  </si>
  <si>
    <t xml:space="preserve">Duljina svih cjevovoda na opskrbnom putu </t>
  </si>
  <si>
    <t>Duljina magistralnih cjevovoda na opskrbnom putu</t>
  </si>
  <si>
    <t>Duljina cjevovoda sekundarne mreže na opskrbnom putu (bez priključnih vodova)</t>
  </si>
  <si>
    <t>Nabavna vrijednost građevina nadgradnje  (CS, VS, UKOV) na opskrbnom putu</t>
  </si>
  <si>
    <t>Z- OP</t>
  </si>
  <si>
    <t>E- OP</t>
  </si>
  <si>
    <t>cjevovodi na opskrbnom putu</t>
  </si>
  <si>
    <t xml:space="preserve">amortizacija građevina na opskrbnom putu (CS, VS, UKOV) </t>
  </si>
  <si>
    <t>1.3.</t>
  </si>
  <si>
    <t>amortizacija građevina sufinanciranih iz fondova EU</t>
  </si>
  <si>
    <t>A</t>
  </si>
  <si>
    <t>B</t>
  </si>
  <si>
    <t>C</t>
  </si>
  <si>
    <t>D</t>
  </si>
  <si>
    <t>godina/godine rekonstrukcije/a (ako je provedena)</t>
  </si>
  <si>
    <t>Sva glavna trošila na opskrbnom putu (UKOV, crpne stanice, vodospreme, prekidne komore…)</t>
  </si>
  <si>
    <t>Uređaj za kondicioniranje vode</t>
  </si>
  <si>
    <t>Vodospreme</t>
  </si>
  <si>
    <t>Crpne stanice</t>
  </si>
  <si>
    <t>Prekidne komore</t>
  </si>
  <si>
    <r>
      <t>Troškovi zaposlenih - prosječne plaće po radniku (</t>
    </r>
    <r>
      <rPr>
        <b/>
        <sz val="11"/>
        <color rgb="FFFF0000"/>
        <rFont val="Calibri"/>
        <family val="2"/>
        <charset val="238"/>
      </rPr>
      <t>€</t>
    </r>
    <r>
      <rPr>
        <b/>
        <sz val="11"/>
        <color rgb="FFFF0000"/>
        <rFont val="Calibri"/>
        <family val="2"/>
        <charset val="238"/>
        <scheme val="minor"/>
      </rPr>
      <t>/mj)</t>
    </r>
  </si>
  <si>
    <t>Troškovi električne energije (€/mj)</t>
  </si>
  <si>
    <t>R-1</t>
  </si>
  <si>
    <r>
      <t xml:space="preserve"> (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</si>
  <si>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Troškovi amortizacije (</t>
    </r>
    <r>
      <rPr>
        <b/>
        <sz val="11"/>
        <color rgb="FFFF0000"/>
        <rFont val="Calibri"/>
        <family val="2"/>
        <charset val="238"/>
      </rPr>
      <t>€</t>
    </r>
    <r>
      <rPr>
        <b/>
        <sz val="11"/>
        <color rgb="FFFF0000"/>
        <rFont val="Calibri"/>
        <family val="2"/>
        <charset val="238"/>
        <scheme val="minor"/>
      </rPr>
      <t>/god.)</t>
    </r>
  </si>
  <si>
    <r>
      <t>Troškovi održavanja (</t>
    </r>
    <r>
      <rPr>
        <b/>
        <sz val="11"/>
        <color rgb="FFFF0000"/>
        <rFont val="Calibri"/>
        <family val="2"/>
        <charset val="238"/>
      </rPr>
      <t>€</t>
    </r>
    <r>
      <rPr>
        <b/>
        <sz val="11"/>
        <color rgb="FFFF0000"/>
        <rFont val="Calibri"/>
        <family val="2"/>
        <charset val="238"/>
        <scheme val="minor"/>
      </rPr>
      <t>/god.)</t>
    </r>
  </si>
  <si>
    <t>Troškovi analize sukladnosti parametara vode za ljudsku potrošnju (€/god.)</t>
  </si>
  <si>
    <t xml:space="preserve">Iskazati prosječnu mjesečnu plaću PO RADNIKU UNUTAR ODGOVARAJUĆE STRUČNE SPREME, a ne ukupni iznos isplaćenih plaća, mjesečno, uprosječeno u godini.  </t>
  </si>
  <si>
    <t>Prosjek                                 (R-1 do R-4)</t>
  </si>
  <si>
    <t>Troškovi kondicioniranja vode za ljudsku potrošnju (kloriranje i složeniji postupci, ako se primjenjuju) (€/god.)</t>
  </si>
  <si>
    <r>
      <rPr>
        <b/>
        <sz val="11"/>
        <color theme="1"/>
        <rFont val="Calibri"/>
        <family val="2"/>
        <charset val="238"/>
        <scheme val="minor"/>
      </rPr>
      <t>NAPOMENA</t>
    </r>
    <r>
      <rPr>
        <sz val="11"/>
        <color theme="1"/>
        <rFont val="Calibri"/>
        <family val="2"/>
        <charset val="238"/>
        <scheme val="minor"/>
      </rPr>
      <t xml:space="preserve">: Ovi troškovi mogu uključivati vanjske usluge i troškove materijala. Ova tablica ne uključuje rad zaposlenika isporučitelja. </t>
    </r>
  </si>
  <si>
    <t>E</t>
  </si>
  <si>
    <t>F</t>
  </si>
  <si>
    <t>G</t>
  </si>
  <si>
    <t>H</t>
  </si>
  <si>
    <t xml:space="preserve">ukupna amortizacija </t>
  </si>
  <si>
    <t xml:space="preserve">amortizacija koja nije prebijena s odgođenim prihodom </t>
  </si>
  <si>
    <t>amortizacija koja nije prebijena s odgođenim prihodom</t>
  </si>
  <si>
    <r>
      <rPr>
        <b/>
        <sz val="11"/>
        <color theme="1"/>
        <rFont val="Calibri"/>
        <family val="2"/>
        <charset val="238"/>
        <scheme val="minor"/>
      </rPr>
      <t>Napomena za stupce C i G:</t>
    </r>
    <r>
      <rPr>
        <sz val="11"/>
        <color theme="1"/>
        <rFont val="Calibri"/>
        <family val="2"/>
        <charset val="238"/>
        <scheme val="minor"/>
      </rPr>
      <t xml:space="preserve">
Iskazati samo trošak amortizacije građevina sufinanciranih sredstvima EU fondova za koji je Studijom izvedivosti predviđeno da se MORA ugraditi u kalkulaciju cijene vode.</t>
    </r>
  </si>
  <si>
    <t>Duljina sustava javne vodoopskrbe (km)</t>
  </si>
  <si>
    <t>Pomoćne tablice uz Prilog 1.a Smjernica</t>
  </si>
  <si>
    <t>VODOOPSKRBNI PUT - sustav javne vodoopskrbe od vodocrpilišta/vodozahvata do točke isporuke vode drugom isporučitelju vodnih usluga</t>
  </si>
  <si>
    <t>n - 1</t>
  </si>
  <si>
    <t>Prosjek                                 (n-1 do n-4)</t>
  </si>
  <si>
    <t>n-1 (godina koja prethodi izračunu)</t>
  </si>
  <si>
    <t>n-1 do n-4 su 4 godine koje prethode izračunu</t>
  </si>
  <si>
    <t>Prosjek (n-1 do n-4)</t>
  </si>
  <si>
    <t>n-1</t>
  </si>
  <si>
    <t xml:space="preserve">16.04.2024. </t>
  </si>
  <si>
    <t xml:space="preserve">Isporučitelj vodnih usluga - PRODAVATELJ </t>
  </si>
  <si>
    <t>Isporučitelj vodnih usluga - KUPAC</t>
  </si>
  <si>
    <t>km</t>
  </si>
  <si>
    <t>sve</t>
  </si>
  <si>
    <t>glavni</t>
  </si>
  <si>
    <t>sekundarni</t>
  </si>
  <si>
    <t>nabavna vrijednost (kn)</t>
  </si>
  <si>
    <t>godina rekonstrukcija                           (ako je provedena)</t>
  </si>
  <si>
    <t>vrijeme od rekonstukcije/gradnje</t>
  </si>
  <si>
    <t>trošak održavanja (kn)</t>
  </si>
  <si>
    <t>Dubinski bunari (18)</t>
  </si>
  <si>
    <t>1999, 2000, 2005, 2006, 2007, 2008, 2009, 2011, 2012, 2013, 2016, 2019, 2020.</t>
  </si>
  <si>
    <t>Zgrada aeracije i dozirna stanica</t>
  </si>
  <si>
    <t>2002, 2016</t>
  </si>
  <si>
    <t>Taložnici - 6 kom.</t>
  </si>
  <si>
    <t>1965, 2011. 2018.</t>
  </si>
  <si>
    <t>Precipitatori - 4 kom.</t>
  </si>
  <si>
    <t>1965, 2011.</t>
  </si>
  <si>
    <t>Filtrirnica 1</t>
  </si>
  <si>
    <t>2003, 2019.</t>
  </si>
  <si>
    <t>Akcelerator 1 i 2</t>
  </si>
  <si>
    <t>Filtrirnica F2</t>
  </si>
  <si>
    <t>Filtrirnica F3</t>
  </si>
  <si>
    <t>Vodosprema 1</t>
  </si>
  <si>
    <t>Vodosprema 2</t>
  </si>
  <si>
    <t>Vodosprema 3</t>
  </si>
  <si>
    <t>Vodosprema 4</t>
  </si>
  <si>
    <t>Klorna postaja</t>
  </si>
  <si>
    <t>1984, 1996.</t>
  </si>
  <si>
    <t>Crpna stanica sa dispečerskim centrom Nebo pustara</t>
  </si>
  <si>
    <t>Čvorište NUS-a Č27a/Čepin</t>
  </si>
  <si>
    <t>koeficijent troška održavanja (KTO)</t>
  </si>
  <si>
    <t>duljina cjevovoda (km) nakon primjene KTO (C1,2=A1,2*B1,2)</t>
  </si>
  <si>
    <t>udio duljina cjevovoda u C3 (D1,2 = C1,2/C3)</t>
  </si>
  <si>
    <t>troškovi održavanja (kn) (E1,2 = E3*D1,2)</t>
  </si>
  <si>
    <t>sekundarna mreža</t>
  </si>
  <si>
    <t>magistralni cjevovodi</t>
  </si>
  <si>
    <t xml:space="preserve">svi cjevovodi </t>
  </si>
  <si>
    <t>svi cjevovodi</t>
  </si>
  <si>
    <t>osnovica</t>
  </si>
  <si>
    <t>udio duljine opskrbnog puta u duljini glavnih cjevovoda</t>
  </si>
  <si>
    <t xml:space="preserve">Preuzeto iz tablice 7 (Ulazni podaci) </t>
  </si>
  <si>
    <t xml:space="preserve">DULJINE CJEVOVODA NA SUSTAVU JAVNE VODOOPSKRBE </t>
  </si>
  <si>
    <t>glavni na VOP</t>
  </si>
  <si>
    <t xml:space="preserve">Preuzeto iz tablice 9 (Ulazni podaci) </t>
  </si>
  <si>
    <t>kn/god</t>
  </si>
  <si>
    <t xml:space="preserve">ULAZNI PODACI </t>
  </si>
  <si>
    <t>primjenom tehničkih pretpostavki</t>
  </si>
  <si>
    <r>
      <t xml:space="preserve">Sve vrijednosti označene </t>
    </r>
    <r>
      <rPr>
        <sz val="10"/>
        <color rgb="FFFF0000"/>
        <rFont val="Arial"/>
        <family val="2"/>
        <charset val="238"/>
      </rPr>
      <t>CRVENOM</t>
    </r>
    <r>
      <rPr>
        <sz val="10"/>
        <rFont val="Arial"/>
        <family val="2"/>
        <charset val="238"/>
      </rPr>
      <t xml:space="preserve"> bojom preuzete su vrijednosti iz tablca Ulaznih podataka. Ostale vrijednosti izračunavaju se u ovom Excelu.</t>
    </r>
  </si>
  <si>
    <t>OPIS VODOOPSKRBOG PUTA - primjer</t>
  </si>
  <si>
    <t>SKICA VODOOPSKRBNOG PUTA -primjer</t>
  </si>
  <si>
    <t>TROŠKOVI ODRŽAVANJA VODOOPSKRBNOG PUTA - primjer</t>
  </si>
  <si>
    <t>UKUPNO ZA VODOOPSKRBNI PUT</t>
  </si>
  <si>
    <t>ODRŽAVANJE SUSTAVA JAVNE VODOOPSKRBE - UKUPNO (TO.SJV)</t>
  </si>
  <si>
    <t>Troškovi održavanja suprastrukture na vodoopskrbnom putu (TOS.VP)</t>
  </si>
  <si>
    <t>Trošak održavanja infrastrukture (cjevovoda) sustava javne vodoopskrbe (TOI.SJV)</t>
  </si>
  <si>
    <t>SUPRASTRUKTURA (TOS.VP)</t>
  </si>
  <si>
    <t>INFRASTRUKTURA (TOI.VP)</t>
  </si>
  <si>
    <t xml:space="preserve">OPIS REDOSLIJEDA IZRAČUNA: (1) Prvo se izračunaju troškovi održavanja suprastrukture na vodoopskrbnom putu (TOS.VP = 1.244.129,63 kn); (2) Potom se TOI.VP oduzme od ukupnog troška održavanja sustava javne vodoopskrbe (TO.SJV = 2.725.626,76 kn) i  dobije se iznos troškova održavanja svih cjevovoda (glavnih i sekundarnih) u cjelokupnom sustavu javne vodoopskrbe ( TOI.SJV = 1.481.497,13 kn); (3) Iznos TOI.SJV uvrsti se u tablicu TOI.VP i ta se vrijednost izračuna u samoj tablici; (4) zbrojeni troškovi TOS.VP i TOI.VP daju ukupne troškove održavanja vodoopslrbnog puta (UTO.VP). </t>
  </si>
  <si>
    <t>UKUPNI TROŠKOVI ODRŽAVANJA VODOOPSKRBNOG PUTA (UTO.VP)</t>
  </si>
  <si>
    <t>TROŠKOVI ODRŽAVANJA SUPRASTRUKTURE NA VODOOPSKRBNOM PUTU (TOS.VP)</t>
  </si>
  <si>
    <t>TROŠKOVI ODRŽAVANJA INFRASTRUKTURE NA VODOOPSKRBNOM PUTU (TOI.VP)</t>
  </si>
  <si>
    <t>NAPOMENA - Troškovi održavanja opreme mogu se izdvojii iz troškova suprastrukture i obračunati po 1,5% nabavne vrijednosti</t>
  </si>
  <si>
    <t xml:space="preserve">udjeli u nabavnoj vrijednosti (% iskazan u decimalnom broju) </t>
  </si>
  <si>
    <t>0,5% od  knjigovodstvene nabavne vrijednosti, ako je građevina izgrađena ili rekonstruirana u zadnjih 10 godina</t>
  </si>
  <si>
    <t>1 % od  knjigovodstvene nabavne vrijednosti, ako je građevina izgrađena ili rekonstruirana u zadnjih više od 10 godina do najviše 20 godina</t>
  </si>
  <si>
    <t>1,5% od  knjigovodstvene nabavne vrijednosti, ako je građevina izgrađena ili rekonstruirana u zadnjih više od 20 godina</t>
  </si>
  <si>
    <t>održavanje suprastrukture (tehničke pretpostavke)</t>
  </si>
  <si>
    <t>1,5% od knjigovodstvene nabavne vrijednosti</t>
  </si>
  <si>
    <t xml:space="preserve">održavanje opreme (tehnička pretpostavka) </t>
  </si>
  <si>
    <t xml:space="preserve">magistralnih -  koeficijent troškova održavanja ili KTO = 2,4 </t>
  </si>
  <si>
    <t xml:space="preserve">sekundarnih  - koeficijent troškova održavanja ili KTO = 1 </t>
  </si>
  <si>
    <t>Održavanje cjevovoda (tehničke pretpostavke)</t>
  </si>
  <si>
    <t>Verzija 1.1.</t>
  </si>
  <si>
    <t>doneseno</t>
  </si>
  <si>
    <t>10.05.2024.</t>
  </si>
  <si>
    <t xml:space="preserve">primjenjuje se od </t>
  </si>
  <si>
    <t>20.05.2024.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</si>
</sst>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0\ _k_n_-;\-* #,##0.00\ _k_n_-;_-* &quot;-&quot;??\ _k_n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165" fontId="6" fillId="0" borderId="0" applyFont="0" applyFill="0" applyBorder="0" applyAlignment="0" applyProtection="0"/>
    <xf numFmtId="165" fontId="11" fillId="0" borderId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9" xfId="0" applyBorder="1"/>
    <xf numFmtId="0" fontId="0" fillId="2" borderId="26" xfId="0" applyFill="1" applyBorder="1" applyAlignment="1">
      <alignment horizontal="center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3" borderId="30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0" borderId="31" xfId="0" applyBorder="1"/>
    <xf numFmtId="0" fontId="0" fillId="2" borderId="28" xfId="0" applyFill="1" applyBorder="1" applyAlignment="1">
      <alignment horizontal="center" wrapText="1"/>
    </xf>
    <xf numFmtId="0" fontId="0" fillId="0" borderId="32" xfId="0" applyBorder="1"/>
    <xf numFmtId="0" fontId="0" fillId="2" borderId="30" xfId="0" applyFill="1" applyBorder="1" applyAlignment="1">
      <alignment horizontal="center" wrapText="1"/>
    </xf>
    <xf numFmtId="43" fontId="6" fillId="0" borderId="0" xfId="1" applyBorder="1"/>
    <xf numFmtId="0" fontId="0" fillId="2" borderId="18" xfId="0" applyFill="1" applyBorder="1"/>
    <xf numFmtId="0" fontId="7" fillId="5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3" xfId="0" applyBorder="1"/>
    <xf numFmtId="0" fontId="0" fillId="2" borderId="35" xfId="0" applyFill="1" applyBorder="1" applyAlignment="1">
      <alignment horizontal="center" wrapText="1"/>
    </xf>
    <xf numFmtId="0" fontId="0" fillId="0" borderId="36" xfId="0" applyBorder="1"/>
    <xf numFmtId="0" fontId="0" fillId="3" borderId="2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2" borderId="14" xfId="0" applyFill="1" applyBorder="1"/>
    <xf numFmtId="0" fontId="0" fillId="0" borderId="28" xfId="0" applyBorder="1" applyAlignment="1">
      <alignment wrapText="1"/>
    </xf>
    <xf numFmtId="0" fontId="0" fillId="2" borderId="28" xfId="0" applyFill="1" applyBorder="1" applyAlignment="1">
      <alignment wrapText="1"/>
    </xf>
    <xf numFmtId="0" fontId="0" fillId="0" borderId="28" xfId="0" applyBorder="1"/>
    <xf numFmtId="0" fontId="0" fillId="0" borderId="26" xfId="0" applyBorder="1"/>
    <xf numFmtId="0" fontId="7" fillId="5" borderId="27" xfId="0" applyFont="1" applyFill="1" applyBorder="1" applyAlignment="1">
      <alignment horizontal="center" wrapText="1"/>
    </xf>
    <xf numFmtId="0" fontId="7" fillId="5" borderId="28" xfId="0" applyFont="1" applyFill="1" applyBorder="1" applyAlignment="1">
      <alignment horizontal="center" wrapText="1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7" xfId="0" applyBorder="1"/>
    <xf numFmtId="0" fontId="0" fillId="0" borderId="19" xfId="0" applyBorder="1"/>
    <xf numFmtId="0" fontId="0" fillId="0" borderId="23" xfId="0" applyBorder="1"/>
    <xf numFmtId="0" fontId="0" fillId="7" borderId="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0" fillId="7" borderId="14" xfId="0" applyFill="1" applyBorder="1"/>
    <xf numFmtId="0" fontId="0" fillId="7" borderId="18" xfId="0" applyFill="1" applyBorder="1"/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43" fontId="6" fillId="0" borderId="17" xfId="1" applyBorder="1"/>
    <xf numFmtId="43" fontId="0" fillId="2" borderId="17" xfId="1" applyFont="1" applyFill="1" applyBorder="1" applyAlignment="1">
      <alignment horizontal="center"/>
    </xf>
    <xf numFmtId="43" fontId="6" fillId="0" borderId="19" xfId="1" applyBorder="1"/>
    <xf numFmtId="0" fontId="0" fillId="0" borderId="40" xfId="0" applyBorder="1"/>
    <xf numFmtId="0" fontId="0" fillId="7" borderId="17" xfId="0" applyFill="1" applyBorder="1" applyAlignment="1">
      <alignment horizontal="center" vertical="center" wrapText="1"/>
    </xf>
    <xf numFmtId="43" fontId="0" fillId="7" borderId="17" xfId="1" applyFont="1" applyFill="1" applyBorder="1" applyAlignment="1">
      <alignment horizontal="center"/>
    </xf>
    <xf numFmtId="0" fontId="0" fillId="0" borderId="15" xfId="0" applyBorder="1"/>
    <xf numFmtId="43" fontId="6" fillId="0" borderId="1" xfId="1" applyBorder="1"/>
    <xf numFmtId="0" fontId="1" fillId="2" borderId="1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0" xfId="3"/>
    <xf numFmtId="0" fontId="12" fillId="0" borderId="0" xfId="3" applyFont="1" applyAlignment="1">
      <alignment horizontal="center"/>
    </xf>
    <xf numFmtId="0" fontId="11" fillId="0" borderId="0" xfId="3" applyAlignment="1">
      <alignment wrapText="1"/>
    </xf>
    <xf numFmtId="0" fontId="13" fillId="0" borderId="14" xfId="0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wrapText="1"/>
    </xf>
    <xf numFmtId="0" fontId="11" fillId="0" borderId="14" xfId="3" applyBorder="1"/>
    <xf numFmtId="0" fontId="12" fillId="0" borderId="14" xfId="3" applyFont="1" applyBorder="1" applyAlignment="1">
      <alignment horizontal="center" vertical="center" wrapText="1"/>
    </xf>
    <xf numFmtId="0" fontId="11" fillId="0" borderId="14" xfId="3" applyBorder="1" applyAlignment="1">
      <alignment horizontal="center"/>
    </xf>
    <xf numFmtId="165" fontId="0" fillId="0" borderId="14" xfId="5" applyFont="1" applyFill="1" applyBorder="1" applyAlignment="1">
      <alignment horizontal="center"/>
    </xf>
    <xf numFmtId="0" fontId="11" fillId="0" borderId="14" xfId="3" applyBorder="1" applyAlignment="1">
      <alignment horizontal="center" wrapText="1"/>
    </xf>
    <xf numFmtId="43" fontId="11" fillId="0" borderId="14" xfId="3" applyNumberFormat="1" applyBorder="1" applyAlignment="1">
      <alignment horizontal="center" wrapText="1"/>
    </xf>
    <xf numFmtId="165" fontId="11" fillId="0" borderId="0" xfId="3" applyNumberFormat="1"/>
    <xf numFmtId="0" fontId="12" fillId="0" borderId="14" xfId="3" applyFont="1" applyBorder="1" applyAlignment="1">
      <alignment horizontal="center"/>
    </xf>
    <xf numFmtId="0" fontId="12" fillId="0" borderId="14" xfId="3" applyFont="1" applyBorder="1" applyAlignment="1">
      <alignment horizontal="center" vertical="center"/>
    </xf>
    <xf numFmtId="165" fontId="11" fillId="0" borderId="14" xfId="4" applyFont="1" applyFill="1" applyBorder="1"/>
    <xf numFmtId="165" fontId="11" fillId="0" borderId="0" xfId="4" applyFont="1"/>
    <xf numFmtId="0" fontId="11" fillId="0" borderId="14" xfId="3" applyBorder="1" applyAlignment="1">
      <alignment wrapText="1"/>
    </xf>
    <xf numFmtId="0" fontId="11" fillId="3" borderId="42" xfId="3" applyFill="1" applyBorder="1" applyAlignment="1">
      <alignment wrapText="1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/>
    </xf>
    <xf numFmtId="0" fontId="11" fillId="0" borderId="1" xfId="3" applyBorder="1" applyAlignment="1">
      <alignment horizontal="center" vertical="center"/>
    </xf>
    <xf numFmtId="0" fontId="11" fillId="0" borderId="0" xfId="3" applyAlignment="1">
      <alignment horizontal="right"/>
    </xf>
    <xf numFmtId="0" fontId="15" fillId="0" borderId="0" xfId="3" applyFont="1" applyAlignment="1">
      <alignment horizontal="center" vertical="center"/>
    </xf>
    <xf numFmtId="0" fontId="11" fillId="0" borderId="0" xfId="3" applyAlignment="1">
      <alignment horizontal="left" wrapText="1"/>
    </xf>
    <xf numFmtId="43" fontId="11" fillId="0" borderId="0" xfId="3" applyNumberFormat="1" applyAlignment="1">
      <alignment horizontal="center"/>
    </xf>
    <xf numFmtId="165" fontId="11" fillId="0" borderId="0" xfId="5" applyFill="1" applyBorder="1" applyAlignment="1">
      <alignment horizontal="center"/>
    </xf>
    <xf numFmtId="0" fontId="18" fillId="3" borderId="2" xfId="3" applyFont="1" applyFill="1" applyBorder="1" applyAlignment="1">
      <alignment horizontal="center" vertical="center" wrapText="1"/>
    </xf>
    <xf numFmtId="0" fontId="12" fillId="0" borderId="14" xfId="3" applyFont="1" applyBorder="1" applyAlignment="1">
      <alignment wrapText="1"/>
    </xf>
    <xf numFmtId="165" fontId="12" fillId="8" borderId="14" xfId="5" applyFont="1" applyFill="1" applyBorder="1" applyAlignment="1">
      <alignment horizontal="center" vertical="center" wrapText="1"/>
    </xf>
    <xf numFmtId="164" fontId="15" fillId="0" borderId="14" xfId="3" applyNumberFormat="1" applyFont="1" applyBorder="1" applyAlignment="1">
      <alignment horizontal="center"/>
    </xf>
    <xf numFmtId="165" fontId="11" fillId="0" borderId="14" xfId="5" applyFill="1" applyBorder="1" applyAlignment="1">
      <alignment horizontal="center"/>
    </xf>
    <xf numFmtId="0" fontId="15" fillId="0" borderId="14" xfId="3" applyFont="1" applyBorder="1" applyAlignment="1">
      <alignment horizontal="center"/>
    </xf>
    <xf numFmtId="0" fontId="13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4" fontId="0" fillId="0" borderId="14" xfId="0" applyNumberFormat="1" applyBorder="1"/>
    <xf numFmtId="0" fontId="12" fillId="0" borderId="41" xfId="3" applyFont="1" applyBorder="1" applyAlignment="1">
      <alignment horizontal="center" wrapText="1"/>
    </xf>
    <xf numFmtId="0" fontId="11" fillId="0" borderId="41" xfId="3" applyBorder="1"/>
    <xf numFmtId="0" fontId="12" fillId="8" borderId="14" xfId="3" applyFont="1" applyFill="1" applyBorder="1" applyAlignment="1">
      <alignment wrapText="1"/>
    </xf>
    <xf numFmtId="43" fontId="15" fillId="0" borderId="14" xfId="2" applyFont="1" applyBorder="1" applyAlignment="1">
      <alignment horizontal="center" vertical="center"/>
    </xf>
    <xf numFmtId="164" fontId="10" fillId="8" borderId="14" xfId="0" applyNumberFormat="1" applyFont="1" applyFill="1" applyBorder="1" applyAlignment="1">
      <alignment horizontal="center" vertical="center"/>
    </xf>
    <xf numFmtId="0" fontId="11" fillId="8" borderId="14" xfId="3" applyFill="1" applyBorder="1" applyAlignment="1">
      <alignment vertical="center"/>
    </xf>
    <xf numFmtId="0" fontId="15" fillId="8" borderId="14" xfId="3" applyFont="1" applyFill="1" applyBorder="1"/>
    <xf numFmtId="0" fontId="11" fillId="8" borderId="14" xfId="3" applyFill="1" applyBorder="1"/>
    <xf numFmtId="0" fontId="15" fillId="8" borderId="14" xfId="3" applyFont="1" applyFill="1" applyBorder="1" applyAlignment="1">
      <alignment horizontal="center"/>
    </xf>
    <xf numFmtId="0" fontId="15" fillId="0" borderId="14" xfId="3" applyFont="1" applyBorder="1" applyAlignment="1">
      <alignment horizontal="center" vertical="center"/>
    </xf>
    <xf numFmtId="43" fontId="11" fillId="0" borderId="14" xfId="3" applyNumberFormat="1" applyBorder="1" applyAlignment="1">
      <alignment horizontal="center"/>
    </xf>
    <xf numFmtId="0" fontId="11" fillId="0" borderId="14" xfId="3" applyBorder="1" applyAlignment="1">
      <alignment horizontal="center" vertical="center"/>
    </xf>
    <xf numFmtId="0" fontId="11" fillId="8" borderId="14" xfId="3" applyFill="1" applyBorder="1" applyAlignment="1">
      <alignment horizontal="center" vertical="center"/>
    </xf>
    <xf numFmtId="0" fontId="11" fillId="8" borderId="14" xfId="3" applyFill="1" applyBorder="1" applyAlignment="1">
      <alignment horizontal="center"/>
    </xf>
    <xf numFmtId="165" fontId="19" fillId="0" borderId="14" xfId="3" applyNumberFormat="1" applyFont="1" applyBorder="1"/>
    <xf numFmtId="165" fontId="19" fillId="0" borderId="14" xfId="5" applyFont="1" applyFill="1" applyBorder="1"/>
    <xf numFmtId="165" fontId="20" fillId="0" borderId="14" xfId="3" applyNumberFormat="1" applyFont="1" applyBorder="1"/>
    <xf numFmtId="165" fontId="21" fillId="0" borderId="14" xfId="5" applyFont="1" applyFill="1" applyBorder="1" applyAlignment="1">
      <alignment horizontal="center"/>
    </xf>
    <xf numFmtId="165" fontId="21" fillId="0" borderId="14" xfId="3" applyNumberFormat="1" applyFont="1" applyBorder="1"/>
    <xf numFmtId="43" fontId="20" fillId="0" borderId="14" xfId="2" applyFont="1" applyFill="1" applyBorder="1"/>
    <xf numFmtId="4" fontId="0" fillId="0" borderId="0" xfId="0" applyNumberFormat="1"/>
    <xf numFmtId="165" fontId="20" fillId="0" borderId="0" xfId="3" applyNumberFormat="1" applyFont="1"/>
    <xf numFmtId="165" fontId="12" fillId="0" borderId="14" xfId="3" applyNumberFormat="1" applyFont="1" applyBorder="1"/>
    <xf numFmtId="0" fontId="22" fillId="0" borderId="14" xfId="0" applyFont="1" applyBorder="1" applyAlignment="1">
      <alignment horizontal="left" vertical="top" wrapText="1"/>
    </xf>
    <xf numFmtId="0" fontId="22" fillId="0" borderId="14" xfId="0" applyFont="1" applyBorder="1"/>
    <xf numFmtId="0" fontId="22" fillId="0" borderId="14" xfId="0" applyFont="1" applyBorder="1" applyAlignment="1">
      <alignment horizontal="justify" vertical="center"/>
    </xf>
    <xf numFmtId="0" fontId="2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2" fillId="8" borderId="14" xfId="3" applyFont="1" applyFill="1" applyBorder="1" applyAlignment="1">
      <alignment horizontal="center" vertical="center"/>
    </xf>
    <xf numFmtId="0" fontId="12" fillId="0" borderId="14" xfId="3" applyFont="1" applyBorder="1" applyAlignment="1">
      <alignment horizontal="center" vertical="center" wrapText="1"/>
    </xf>
    <xf numFmtId="0" fontId="11" fillId="0" borderId="14" xfId="3" applyBorder="1" applyAlignment="1">
      <alignment horizontal="center" vertical="center" wrapText="1"/>
    </xf>
    <xf numFmtId="0" fontId="11" fillId="0" borderId="14" xfId="3" applyBorder="1" applyAlignment="1">
      <alignment horizontal="left" wrapText="1"/>
    </xf>
    <xf numFmtId="0" fontId="11" fillId="0" borderId="15" xfId="3" applyBorder="1" applyAlignment="1">
      <alignment horizontal="left" vertical="center" wrapText="1"/>
    </xf>
    <xf numFmtId="0" fontId="11" fillId="0" borderId="16" xfId="3" applyBorder="1" applyAlignment="1">
      <alignment horizontal="left" vertical="center" wrapText="1"/>
    </xf>
    <xf numFmtId="0" fontId="11" fillId="0" borderId="5" xfId="3" applyBorder="1" applyAlignment="1">
      <alignment horizontal="left" vertical="center" wrapText="1"/>
    </xf>
    <xf numFmtId="0" fontId="0" fillId="3" borderId="43" xfId="0" applyFill="1" applyBorder="1" applyAlignment="1">
      <alignment horizontal="left" vertical="top" wrapText="1"/>
    </xf>
    <xf numFmtId="0" fontId="0" fillId="3" borderId="44" xfId="0" applyFill="1" applyBorder="1" applyAlignment="1">
      <alignment horizontal="left" vertical="top" wrapText="1"/>
    </xf>
    <xf numFmtId="0" fontId="0" fillId="3" borderId="45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11" fillId="3" borderId="43" xfId="3" applyFill="1" applyBorder="1" applyAlignment="1">
      <alignment horizontal="left" vertical="top" wrapText="1"/>
    </xf>
    <xf numFmtId="0" fontId="11" fillId="3" borderId="44" xfId="3" applyFill="1" applyBorder="1" applyAlignment="1">
      <alignment horizontal="left" vertical="top" wrapText="1"/>
    </xf>
    <xf numFmtId="0" fontId="11" fillId="3" borderId="45" xfId="3" applyFill="1" applyBorder="1" applyAlignment="1">
      <alignment horizontal="left" vertical="top" wrapText="1"/>
    </xf>
    <xf numFmtId="0" fontId="11" fillId="3" borderId="46" xfId="3" applyFill="1" applyBorder="1" applyAlignment="1">
      <alignment horizontal="left" vertical="top" wrapText="1"/>
    </xf>
    <xf numFmtId="0" fontId="11" fillId="3" borderId="0" xfId="3" applyFill="1" applyAlignment="1">
      <alignment horizontal="left" vertical="top" wrapText="1"/>
    </xf>
    <xf numFmtId="0" fontId="11" fillId="3" borderId="47" xfId="3" applyFill="1" applyBorder="1" applyAlignment="1">
      <alignment horizontal="left" vertical="top" wrapText="1"/>
    </xf>
    <xf numFmtId="0" fontId="11" fillId="3" borderId="48" xfId="3" applyFill="1" applyBorder="1" applyAlignment="1">
      <alignment horizontal="left" vertical="top" wrapText="1"/>
    </xf>
    <xf numFmtId="0" fontId="11" fillId="3" borderId="49" xfId="3" applyFill="1" applyBorder="1" applyAlignment="1">
      <alignment horizontal="left" vertical="top" wrapText="1"/>
    </xf>
    <xf numFmtId="0" fontId="11" fillId="3" borderId="50" xfId="3" applyFill="1" applyBorder="1" applyAlignment="1">
      <alignment horizontal="left" vertical="top" wrapText="1"/>
    </xf>
  </cellXfs>
  <cellStyles count="6"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Normal 2" xfId="3" xr:uid="{00000000-0005-0000-0000-000005000000}"/>
    <cellStyle name="Normalno" xfId="0" builtinId="0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5</xdr:row>
      <xdr:rowOff>0</xdr:rowOff>
    </xdr:from>
    <xdr:to>
      <xdr:col>37</xdr:col>
      <xdr:colOff>76200</xdr:colOff>
      <xdr:row>7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4889EA-C413-4254-B933-0F00235C9A94}"/>
            </a:ext>
          </a:extLst>
        </xdr:cNvPr>
        <xdr:cNvSpPr txBox="1"/>
      </xdr:nvSpPr>
      <xdr:spPr>
        <a:xfrm>
          <a:off x="24393525" y="914400"/>
          <a:ext cx="1285875" cy="4038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CRPILIŠTE VINOGRADI</a:t>
          </a:r>
          <a:r>
            <a:rPr lang="hr-HR" sz="1100" b="1" baseline="0"/>
            <a:t> (1a)</a:t>
          </a:r>
          <a:endParaRPr lang="hr-HR" sz="1100" b="1"/>
        </a:p>
      </xdr:txBody>
    </xdr:sp>
    <xdr:clientData/>
  </xdr:twoCellAnchor>
  <xdr:twoCellAnchor>
    <xdr:from>
      <xdr:col>39</xdr:col>
      <xdr:colOff>9525</xdr:colOff>
      <xdr:row>5</xdr:row>
      <xdr:rowOff>9525</xdr:rowOff>
    </xdr:from>
    <xdr:to>
      <xdr:col>41</xdr:col>
      <xdr:colOff>76200</xdr:colOff>
      <xdr:row>7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1A98D9-9417-48E6-B257-75FE63F7C4C4}"/>
            </a:ext>
          </a:extLst>
        </xdr:cNvPr>
        <xdr:cNvSpPr txBox="1"/>
      </xdr:nvSpPr>
      <xdr:spPr>
        <a:xfrm>
          <a:off x="26831925" y="923925"/>
          <a:ext cx="1285875" cy="4038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Pogon za proizvodnju vode (1c)</a:t>
          </a:r>
        </a:p>
      </xdr:txBody>
    </xdr:sp>
    <xdr:clientData/>
  </xdr:twoCellAnchor>
  <xdr:twoCellAnchor>
    <xdr:from>
      <xdr:col>39</xdr:col>
      <xdr:colOff>9525</xdr:colOff>
      <xdr:row>11</xdr:row>
      <xdr:rowOff>9525</xdr:rowOff>
    </xdr:from>
    <xdr:to>
      <xdr:col>41</xdr:col>
      <xdr:colOff>76200</xdr:colOff>
      <xdr:row>14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904276-885B-47C6-AC77-FD5FD6AB3693}"/>
            </a:ext>
          </a:extLst>
        </xdr:cNvPr>
        <xdr:cNvSpPr txBox="1"/>
      </xdr:nvSpPr>
      <xdr:spPr>
        <a:xfrm>
          <a:off x="26831925" y="2021205"/>
          <a:ext cx="1285875" cy="57721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CS Nebo Pustara (1d)</a:t>
          </a:r>
        </a:p>
      </xdr:txBody>
    </xdr:sp>
    <xdr:clientData/>
  </xdr:twoCellAnchor>
  <xdr:twoCellAnchor>
    <xdr:from>
      <xdr:col>37</xdr:col>
      <xdr:colOff>76200</xdr:colOff>
      <xdr:row>5</xdr:row>
      <xdr:rowOff>304800</xdr:rowOff>
    </xdr:from>
    <xdr:to>
      <xdr:col>39</xdr:col>
      <xdr:colOff>9525</xdr:colOff>
      <xdr:row>5</xdr:row>
      <xdr:rowOff>314325</xdr:rowOff>
    </xdr:to>
    <xdr:cxnSp macro="">
      <xdr:nvCxnSpPr>
        <xdr:cNvPr id="5" name="Straight Arrow Connector 4" descr="1b&#10;">
          <a:extLst>
            <a:ext uri="{FF2B5EF4-FFF2-40B4-BE49-F238E27FC236}">
              <a16:creationId xmlns:a16="http://schemas.microsoft.com/office/drawing/2014/main" id="{6B1AEA71-F2FD-4DA0-8729-51A697D13AC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CxnSpPr>
          <a:stCxn id="2" idx="3"/>
          <a:endCxn id="3" idx="1"/>
        </xdr:cNvCxnSpPr>
      </xdr:nvCxnSpPr>
      <xdr:spPr>
        <a:xfrm>
          <a:off x="25679400" y="1097280"/>
          <a:ext cx="1152525" cy="1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42863</xdr:colOff>
      <xdr:row>7</xdr:row>
      <xdr:rowOff>47625</xdr:rowOff>
    </xdr:from>
    <xdr:to>
      <xdr:col>40</xdr:col>
      <xdr:colOff>42863</xdr:colOff>
      <xdr:row>11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4330FF7-1A7C-499F-BD65-0A8EE9ED4349}"/>
            </a:ext>
          </a:extLst>
        </xdr:cNvPr>
        <xdr:cNvCxnSpPr>
          <a:stCxn id="3" idx="2"/>
          <a:endCxn id="4" idx="0"/>
        </xdr:cNvCxnSpPr>
      </xdr:nvCxnSpPr>
      <xdr:spPr>
        <a:xfrm>
          <a:off x="27474863" y="1327785"/>
          <a:ext cx="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602479</xdr:colOff>
      <xdr:row>28</xdr:row>
      <xdr:rowOff>18555</xdr:rowOff>
    </xdr:from>
    <xdr:to>
      <xdr:col>38</xdr:col>
      <xdr:colOff>60092</xdr:colOff>
      <xdr:row>31</xdr:row>
      <xdr:rowOff>56655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C7D684F-2560-41DB-9EAF-49F1B46ED261}"/>
            </a:ext>
          </a:extLst>
        </xdr:cNvPr>
        <xdr:cNvSpPr txBox="1"/>
      </xdr:nvSpPr>
      <xdr:spPr>
        <a:xfrm>
          <a:off x="24986479" y="5139195"/>
          <a:ext cx="1286413" cy="58674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UREDNOST ČEPIN (1f)</a:t>
          </a:r>
        </a:p>
      </xdr:txBody>
    </xdr:sp>
    <xdr:clientData/>
  </xdr:twoCellAnchor>
  <xdr:twoCellAnchor>
    <xdr:from>
      <xdr:col>40</xdr:col>
      <xdr:colOff>42862</xdr:colOff>
      <xdr:row>14</xdr:row>
      <xdr:rowOff>38100</xdr:rowOff>
    </xdr:from>
    <xdr:to>
      <xdr:col>40</xdr:col>
      <xdr:colOff>43961</xdr:colOff>
      <xdr:row>16</xdr:row>
      <xdr:rowOff>102577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A8F7A92-0B62-4A6C-A167-7E1D0C6F67F5}"/>
            </a:ext>
          </a:extLst>
        </xdr:cNvPr>
        <xdr:cNvCxnSpPr>
          <a:cxnSpLocks/>
          <a:stCxn id="4" idx="2"/>
          <a:endCxn id="14" idx="0"/>
        </xdr:cNvCxnSpPr>
      </xdr:nvCxnSpPr>
      <xdr:spPr>
        <a:xfrm>
          <a:off x="27474862" y="2598420"/>
          <a:ext cx="1099" cy="4302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77390</xdr:colOff>
      <xdr:row>5</xdr:row>
      <xdr:rowOff>190499</xdr:rowOff>
    </xdr:from>
    <xdr:to>
      <xdr:col>39</xdr:col>
      <xdr:colOff>14654</xdr:colOff>
      <xdr:row>5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641D10E-8E36-4741-809A-D41A858BDD4B}"/>
            </a:ext>
          </a:extLst>
        </xdr:cNvPr>
        <xdr:cNvCxnSpPr/>
      </xdr:nvCxnSpPr>
      <xdr:spPr>
        <a:xfrm>
          <a:off x="25680590" y="1097279"/>
          <a:ext cx="1156464" cy="1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172641</xdr:colOff>
      <xdr:row>7</xdr:row>
      <xdr:rowOff>41671</xdr:rowOff>
    </xdr:from>
    <xdr:to>
      <xdr:col>40</xdr:col>
      <xdr:colOff>172641</xdr:colOff>
      <xdr:row>11</xdr:row>
      <xdr:rowOff>5953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7400012-4B1C-4D6C-85D8-C40F875C260E}"/>
            </a:ext>
          </a:extLst>
        </xdr:cNvPr>
        <xdr:cNvCxnSpPr/>
      </xdr:nvCxnSpPr>
      <xdr:spPr>
        <a:xfrm>
          <a:off x="27604641" y="1321831"/>
          <a:ext cx="0" cy="69580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190500</xdr:colOff>
      <xdr:row>14</xdr:row>
      <xdr:rowOff>39414</xdr:rowOff>
    </xdr:from>
    <xdr:to>
      <xdr:col>40</xdr:col>
      <xdr:colOff>190500</xdr:colOff>
      <xdr:row>16</xdr:row>
      <xdr:rowOff>109903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E51995E-84E0-4680-9478-23E9C1E5E660}"/>
            </a:ext>
          </a:extLst>
        </xdr:cNvPr>
        <xdr:cNvCxnSpPr/>
      </xdr:nvCxnSpPr>
      <xdr:spPr>
        <a:xfrm>
          <a:off x="27622500" y="2599734"/>
          <a:ext cx="0" cy="436249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424961</xdr:colOff>
      <xdr:row>4</xdr:row>
      <xdr:rowOff>161190</xdr:rowOff>
    </xdr:from>
    <xdr:to>
      <xdr:col>38</xdr:col>
      <xdr:colOff>197827</xdr:colOff>
      <xdr:row>5</xdr:row>
      <xdr:rowOff>153864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C150001-E45B-4E25-BB39-761199C8E4CB}"/>
            </a:ext>
          </a:extLst>
        </xdr:cNvPr>
        <xdr:cNvSpPr txBox="1"/>
      </xdr:nvSpPr>
      <xdr:spPr>
        <a:xfrm>
          <a:off x="26028161" y="892710"/>
          <a:ext cx="382466" cy="1755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1b</a:t>
          </a:r>
        </a:p>
      </xdr:txBody>
    </xdr:sp>
    <xdr:clientData/>
  </xdr:twoCellAnchor>
  <xdr:twoCellAnchor>
    <xdr:from>
      <xdr:col>40</xdr:col>
      <xdr:colOff>136804</xdr:colOff>
      <xdr:row>18</xdr:row>
      <xdr:rowOff>126494</xdr:rowOff>
    </xdr:from>
    <xdr:to>
      <xdr:col>40</xdr:col>
      <xdr:colOff>518588</xdr:colOff>
      <xdr:row>19</xdr:row>
      <xdr:rowOff>126495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576B4D-1E44-4810-89FB-CB3C52066FC2}"/>
            </a:ext>
          </a:extLst>
        </xdr:cNvPr>
        <xdr:cNvSpPr txBox="1"/>
      </xdr:nvSpPr>
      <xdr:spPr>
        <a:xfrm>
          <a:off x="27568804" y="3418334"/>
          <a:ext cx="381784" cy="182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1e</a:t>
          </a:r>
        </a:p>
      </xdr:txBody>
    </xdr:sp>
    <xdr:clientData/>
  </xdr:twoCellAnchor>
  <xdr:twoCellAnchor>
    <xdr:from>
      <xdr:col>39</xdr:col>
      <xdr:colOff>175846</xdr:colOff>
      <xdr:row>16</xdr:row>
      <xdr:rowOff>102577</xdr:rowOff>
    </xdr:from>
    <xdr:to>
      <xdr:col>40</xdr:col>
      <xdr:colOff>520211</xdr:colOff>
      <xdr:row>18</xdr:row>
      <xdr:rowOff>87923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E0DA818-A038-4AE6-8053-DA8F2C21CD0D}"/>
            </a:ext>
          </a:extLst>
        </xdr:cNvPr>
        <xdr:cNvSpPr txBox="1"/>
      </xdr:nvSpPr>
      <xdr:spPr>
        <a:xfrm>
          <a:off x="26998246" y="3028657"/>
          <a:ext cx="953965" cy="35110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Č12 (MM1)</a:t>
          </a:r>
        </a:p>
      </xdr:txBody>
    </xdr:sp>
    <xdr:clientData/>
  </xdr:twoCellAnchor>
  <xdr:twoCellAnchor>
    <xdr:from>
      <xdr:col>39</xdr:col>
      <xdr:colOff>174402</xdr:colOff>
      <xdr:row>20</xdr:row>
      <xdr:rowOff>2683</xdr:rowOff>
    </xdr:from>
    <xdr:to>
      <xdr:col>40</xdr:col>
      <xdr:colOff>518767</xdr:colOff>
      <xdr:row>21</xdr:row>
      <xdr:rowOff>178529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E7B7B46-37A1-4687-809C-D47590519CAA}"/>
            </a:ext>
          </a:extLst>
        </xdr:cNvPr>
        <xdr:cNvSpPr txBox="1"/>
      </xdr:nvSpPr>
      <xdr:spPr>
        <a:xfrm>
          <a:off x="26996802" y="3660283"/>
          <a:ext cx="953965" cy="35872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Č2 (MM2)</a:t>
          </a:r>
        </a:p>
      </xdr:txBody>
    </xdr:sp>
    <xdr:clientData/>
  </xdr:twoCellAnchor>
  <xdr:twoCellAnchor>
    <xdr:from>
      <xdr:col>39</xdr:col>
      <xdr:colOff>174403</xdr:colOff>
      <xdr:row>23</xdr:row>
      <xdr:rowOff>107325</xdr:rowOff>
    </xdr:from>
    <xdr:to>
      <xdr:col>40</xdr:col>
      <xdr:colOff>518768</xdr:colOff>
      <xdr:row>25</xdr:row>
      <xdr:rowOff>92671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D59CA4-99FE-4A4D-B4E9-8DC7B6D4426A}"/>
            </a:ext>
          </a:extLst>
        </xdr:cNvPr>
        <xdr:cNvSpPr txBox="1"/>
      </xdr:nvSpPr>
      <xdr:spPr>
        <a:xfrm>
          <a:off x="26996803" y="4313565"/>
          <a:ext cx="953965" cy="35110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Č25 (MM3)</a:t>
          </a:r>
        </a:p>
      </xdr:txBody>
    </xdr:sp>
    <xdr:clientData/>
  </xdr:twoCellAnchor>
  <xdr:twoCellAnchor>
    <xdr:from>
      <xdr:col>36</xdr:col>
      <xdr:colOff>158303</xdr:colOff>
      <xdr:row>23</xdr:row>
      <xdr:rowOff>107324</xdr:rowOff>
    </xdr:from>
    <xdr:to>
      <xdr:col>37</xdr:col>
      <xdr:colOff>502668</xdr:colOff>
      <xdr:row>25</xdr:row>
      <xdr:rowOff>92670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9F5706B-AA85-41B7-B012-395E18D3A79E}"/>
            </a:ext>
          </a:extLst>
        </xdr:cNvPr>
        <xdr:cNvSpPr txBox="1"/>
      </xdr:nvSpPr>
      <xdr:spPr>
        <a:xfrm>
          <a:off x="25151903" y="4313564"/>
          <a:ext cx="953965" cy="35110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Č27 (MM4)</a:t>
          </a:r>
        </a:p>
      </xdr:txBody>
    </xdr:sp>
    <xdr:clientData/>
  </xdr:twoCellAnchor>
  <xdr:twoCellAnchor>
    <xdr:from>
      <xdr:col>40</xdr:col>
      <xdr:colOff>42053</xdr:colOff>
      <xdr:row>18</xdr:row>
      <xdr:rowOff>87923</xdr:rowOff>
    </xdr:from>
    <xdr:to>
      <xdr:col>40</xdr:col>
      <xdr:colOff>43497</xdr:colOff>
      <xdr:row>20</xdr:row>
      <xdr:rowOff>2683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EAA9399-8ABA-4F4F-8FCB-4F6BC7C582CA}"/>
            </a:ext>
          </a:extLst>
        </xdr:cNvPr>
        <xdr:cNvCxnSpPr>
          <a:stCxn id="14" idx="2"/>
          <a:endCxn id="15" idx="0"/>
        </xdr:cNvCxnSpPr>
      </xdr:nvCxnSpPr>
      <xdr:spPr>
        <a:xfrm flipH="1">
          <a:off x="27474053" y="3379763"/>
          <a:ext cx="1444" cy="280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42053</xdr:colOff>
      <xdr:row>21</xdr:row>
      <xdr:rowOff>178529</xdr:rowOff>
    </xdr:from>
    <xdr:to>
      <xdr:col>40</xdr:col>
      <xdr:colOff>42054</xdr:colOff>
      <xdr:row>23</xdr:row>
      <xdr:rowOff>107325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C4FFED76-6594-41DF-B725-F87196655010}"/>
            </a:ext>
          </a:extLst>
        </xdr:cNvPr>
        <xdr:cNvCxnSpPr>
          <a:stCxn id="15" idx="2"/>
          <a:endCxn id="16" idx="0"/>
        </xdr:cNvCxnSpPr>
      </xdr:nvCxnSpPr>
      <xdr:spPr>
        <a:xfrm>
          <a:off x="27474053" y="4019009"/>
          <a:ext cx="1" cy="29455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502668</xdr:colOff>
      <xdr:row>24</xdr:row>
      <xdr:rowOff>99997</xdr:rowOff>
    </xdr:from>
    <xdr:to>
      <xdr:col>39</xdr:col>
      <xdr:colOff>174403</xdr:colOff>
      <xdr:row>24</xdr:row>
      <xdr:rowOff>99998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4E3CA651-435F-4024-9426-B809A9AA3123}"/>
            </a:ext>
          </a:extLst>
        </xdr:cNvPr>
        <xdr:cNvCxnSpPr>
          <a:stCxn id="16" idx="1"/>
          <a:endCxn id="17" idx="3"/>
        </xdr:cNvCxnSpPr>
      </xdr:nvCxnSpPr>
      <xdr:spPr>
        <a:xfrm flipH="1" flipV="1">
          <a:off x="26105868" y="4489117"/>
          <a:ext cx="89093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25954</xdr:colOff>
      <xdr:row>25</xdr:row>
      <xdr:rowOff>92670</xdr:rowOff>
    </xdr:from>
    <xdr:to>
      <xdr:col>37</xdr:col>
      <xdr:colOff>26755</xdr:colOff>
      <xdr:row>28</xdr:row>
      <xdr:rowOff>18555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3D31DFF-CDBE-4324-8E2F-54BEB466BDB4}"/>
            </a:ext>
          </a:extLst>
        </xdr:cNvPr>
        <xdr:cNvCxnSpPr>
          <a:stCxn id="17" idx="2"/>
          <a:endCxn id="7" idx="0"/>
        </xdr:cNvCxnSpPr>
      </xdr:nvCxnSpPr>
      <xdr:spPr>
        <a:xfrm>
          <a:off x="25629154" y="4664670"/>
          <a:ext cx="801" cy="474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190500</xdr:colOff>
      <xdr:row>18</xdr:row>
      <xdr:rowOff>85044</xdr:rowOff>
    </xdr:from>
    <xdr:to>
      <xdr:col>40</xdr:col>
      <xdr:colOff>190500</xdr:colOff>
      <xdr:row>20</xdr:row>
      <xdr:rowOff>6803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80A53D7-9EC6-416B-AB02-B253C17824CF}"/>
            </a:ext>
          </a:extLst>
        </xdr:cNvPr>
        <xdr:cNvCxnSpPr/>
      </xdr:nvCxnSpPr>
      <xdr:spPr>
        <a:xfrm>
          <a:off x="27622500" y="3376884"/>
          <a:ext cx="0" cy="287519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193901</xdr:colOff>
      <xdr:row>21</xdr:row>
      <xdr:rowOff>176893</xdr:rowOff>
    </xdr:from>
    <xdr:to>
      <xdr:col>40</xdr:col>
      <xdr:colOff>193901</xdr:colOff>
      <xdr:row>23</xdr:row>
      <xdr:rowOff>102053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6CEEC45F-B9F0-4311-B2D3-3E9B7A2804DA}"/>
            </a:ext>
          </a:extLst>
        </xdr:cNvPr>
        <xdr:cNvCxnSpPr/>
      </xdr:nvCxnSpPr>
      <xdr:spPr>
        <a:xfrm>
          <a:off x="27625901" y="4017373"/>
          <a:ext cx="0" cy="29092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504568</xdr:colOff>
      <xdr:row>25</xdr:row>
      <xdr:rowOff>36041</xdr:rowOff>
    </xdr:from>
    <xdr:to>
      <xdr:col>39</xdr:col>
      <xdr:colOff>175054</xdr:colOff>
      <xdr:row>25</xdr:row>
      <xdr:rowOff>36041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FCBF719B-29E0-470E-A626-39D3685B84C5}"/>
            </a:ext>
          </a:extLst>
        </xdr:cNvPr>
        <xdr:cNvCxnSpPr/>
      </xdr:nvCxnSpPr>
      <xdr:spPr>
        <a:xfrm flipH="1">
          <a:off x="26107768" y="4608041"/>
          <a:ext cx="88968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195649</xdr:colOff>
      <xdr:row>25</xdr:row>
      <xdr:rowOff>95250</xdr:rowOff>
    </xdr:from>
    <xdr:to>
      <xdr:col>37</xdr:col>
      <xdr:colOff>196645</xdr:colOff>
      <xdr:row>28</xdr:row>
      <xdr:rowOff>18021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5CDFD721-E8CB-4133-A93A-806346162C3F}"/>
            </a:ext>
          </a:extLst>
        </xdr:cNvPr>
        <xdr:cNvCxnSpPr/>
      </xdr:nvCxnSpPr>
      <xdr:spPr>
        <a:xfrm flipH="1">
          <a:off x="25798849" y="4667250"/>
          <a:ext cx="996" cy="471411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291990</xdr:colOff>
      <xdr:row>3</xdr:row>
      <xdr:rowOff>6569</xdr:rowOff>
    </xdr:from>
    <xdr:to>
      <xdr:col>5</xdr:col>
      <xdr:colOff>358666</xdr:colOff>
      <xdr:row>5</xdr:row>
      <xdr:rowOff>44669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F54E62E-3A6F-4D08-81E5-61F1E3FA9417}"/>
            </a:ext>
          </a:extLst>
        </xdr:cNvPr>
        <xdr:cNvSpPr txBox="1"/>
      </xdr:nvSpPr>
      <xdr:spPr>
        <a:xfrm>
          <a:off x="5168790" y="555209"/>
          <a:ext cx="1285876" cy="4038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CRPILIŠTE VINOGRADI</a:t>
          </a:r>
          <a:r>
            <a:rPr lang="hr-HR" sz="1100" b="1" baseline="0"/>
            <a:t> (1a)</a:t>
          </a:r>
          <a:endParaRPr lang="hr-HR" sz="1100" b="1"/>
        </a:p>
      </xdr:txBody>
    </xdr:sp>
    <xdr:clientData/>
  </xdr:twoCellAnchor>
  <xdr:twoCellAnchor>
    <xdr:from>
      <xdr:col>10</xdr:col>
      <xdr:colOff>9525</xdr:colOff>
      <xdr:row>3</xdr:row>
      <xdr:rowOff>9525</xdr:rowOff>
    </xdr:from>
    <xdr:to>
      <xdr:col>12</xdr:col>
      <xdr:colOff>76200</xdr:colOff>
      <xdr:row>5</xdr:row>
      <xdr:rowOff>47625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B95DC16-45BD-4E81-9F5C-4A941F5293FA}"/>
            </a:ext>
          </a:extLst>
        </xdr:cNvPr>
        <xdr:cNvSpPr txBox="1"/>
      </xdr:nvSpPr>
      <xdr:spPr>
        <a:xfrm>
          <a:off x="9153525" y="558165"/>
          <a:ext cx="1285875" cy="4038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Pogon za proizvodnju vode (1c)</a:t>
          </a:r>
        </a:p>
      </xdr:txBody>
    </xdr:sp>
    <xdr:clientData/>
  </xdr:twoCellAnchor>
  <xdr:twoCellAnchor>
    <xdr:from>
      <xdr:col>10</xdr:col>
      <xdr:colOff>9525</xdr:colOff>
      <xdr:row>9</xdr:row>
      <xdr:rowOff>9525</xdr:rowOff>
    </xdr:from>
    <xdr:to>
      <xdr:col>12</xdr:col>
      <xdr:colOff>76200</xdr:colOff>
      <xdr:row>12</xdr:row>
      <xdr:rowOff>38100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0945A3C-1E53-43C9-96ED-4A0C998E6378}"/>
            </a:ext>
          </a:extLst>
        </xdr:cNvPr>
        <xdr:cNvSpPr txBox="1"/>
      </xdr:nvSpPr>
      <xdr:spPr>
        <a:xfrm>
          <a:off x="9153525" y="1655445"/>
          <a:ext cx="1285875" cy="57721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CS Nebo Pustara (1d)</a:t>
          </a:r>
        </a:p>
      </xdr:txBody>
    </xdr:sp>
    <xdr:clientData/>
  </xdr:twoCellAnchor>
  <xdr:twoCellAnchor>
    <xdr:from>
      <xdr:col>11</xdr:col>
      <xdr:colOff>42863</xdr:colOff>
      <xdr:row>5</xdr:row>
      <xdr:rowOff>47625</xdr:rowOff>
    </xdr:from>
    <xdr:to>
      <xdr:col>11</xdr:col>
      <xdr:colOff>42863</xdr:colOff>
      <xdr:row>9</xdr:row>
      <xdr:rowOff>9525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0B2DE7F-AA2E-489E-AB83-59AD3B4A70A9}"/>
            </a:ext>
          </a:extLst>
        </xdr:cNvPr>
        <xdr:cNvCxnSpPr>
          <a:stCxn id="27" idx="2"/>
          <a:endCxn id="28" idx="0"/>
        </xdr:cNvCxnSpPr>
      </xdr:nvCxnSpPr>
      <xdr:spPr>
        <a:xfrm>
          <a:off x="9796463" y="962025"/>
          <a:ext cx="0" cy="6934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577631</xdr:colOff>
      <xdr:row>30</xdr:row>
      <xdr:rowOff>175924</xdr:rowOff>
    </xdr:from>
    <xdr:to>
      <xdr:col>9</xdr:col>
      <xdr:colOff>35244</xdr:colOff>
      <xdr:row>34</xdr:row>
      <xdr:rowOff>23524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26B1B84-1B1A-4E5C-A19B-2E95A2F4B002}"/>
            </a:ext>
          </a:extLst>
        </xdr:cNvPr>
        <xdr:cNvSpPr txBox="1"/>
      </xdr:nvSpPr>
      <xdr:spPr>
        <a:xfrm>
          <a:off x="7283231" y="5662324"/>
          <a:ext cx="1286413" cy="57912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Vodomjer Čepin (</a:t>
          </a:r>
          <a:r>
            <a:rPr lang="en-US" sz="1100" b="1"/>
            <a:t>1f</a:t>
          </a:r>
          <a:r>
            <a:rPr lang="hr-HR" sz="1100" b="1"/>
            <a:t>)</a:t>
          </a:r>
        </a:p>
      </xdr:txBody>
    </xdr:sp>
    <xdr:clientData/>
  </xdr:twoCellAnchor>
  <xdr:twoCellAnchor>
    <xdr:from>
      <xdr:col>11</xdr:col>
      <xdr:colOff>42862</xdr:colOff>
      <xdr:row>12</xdr:row>
      <xdr:rowOff>38100</xdr:rowOff>
    </xdr:from>
    <xdr:to>
      <xdr:col>11</xdr:col>
      <xdr:colOff>43961</xdr:colOff>
      <xdr:row>14</xdr:row>
      <xdr:rowOff>102577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419F9AB0-60D3-4A52-B82A-CCDD5C4631B6}"/>
            </a:ext>
          </a:extLst>
        </xdr:cNvPr>
        <xdr:cNvCxnSpPr>
          <a:cxnSpLocks/>
          <a:stCxn id="28" idx="2"/>
          <a:endCxn id="36" idx="0"/>
        </xdr:cNvCxnSpPr>
      </xdr:nvCxnSpPr>
      <xdr:spPr>
        <a:xfrm>
          <a:off x="9796462" y="2232660"/>
          <a:ext cx="1099" cy="4302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172641</xdr:colOff>
      <xdr:row>5</xdr:row>
      <xdr:rowOff>41671</xdr:rowOff>
    </xdr:from>
    <xdr:to>
      <xdr:col>11</xdr:col>
      <xdr:colOff>172641</xdr:colOff>
      <xdr:row>9</xdr:row>
      <xdr:rowOff>5953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9FDEAEF0-3A76-454C-AD3D-C7D7714B96D7}"/>
            </a:ext>
          </a:extLst>
        </xdr:cNvPr>
        <xdr:cNvCxnSpPr/>
      </xdr:nvCxnSpPr>
      <xdr:spPr>
        <a:xfrm>
          <a:off x="9926241" y="956071"/>
          <a:ext cx="0" cy="695802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12</xdr:row>
      <xdr:rowOff>39414</xdr:rowOff>
    </xdr:from>
    <xdr:to>
      <xdr:col>11</xdr:col>
      <xdr:colOff>190500</xdr:colOff>
      <xdr:row>14</xdr:row>
      <xdr:rowOff>109903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92032441-D2B4-4037-8F27-5B83307ADD5F}"/>
            </a:ext>
          </a:extLst>
        </xdr:cNvPr>
        <xdr:cNvCxnSpPr/>
      </xdr:nvCxnSpPr>
      <xdr:spPr>
        <a:xfrm>
          <a:off x="9944100" y="2233974"/>
          <a:ext cx="0" cy="43624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433067</xdr:colOff>
      <xdr:row>2</xdr:row>
      <xdr:rowOff>185509</xdr:rowOff>
    </xdr:from>
    <xdr:to>
      <xdr:col>9</xdr:col>
      <xdr:colOff>205933</xdr:colOff>
      <xdr:row>3</xdr:row>
      <xdr:rowOff>178183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03B1B44-5964-4E46-A742-63693FDD9795}"/>
            </a:ext>
          </a:extLst>
        </xdr:cNvPr>
        <xdr:cNvSpPr txBox="1"/>
      </xdr:nvSpPr>
      <xdr:spPr>
        <a:xfrm>
          <a:off x="8357867" y="551269"/>
          <a:ext cx="382466" cy="1755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1b</a:t>
          </a:r>
        </a:p>
      </xdr:txBody>
    </xdr:sp>
    <xdr:clientData/>
  </xdr:twoCellAnchor>
  <xdr:twoCellAnchor>
    <xdr:from>
      <xdr:col>11</xdr:col>
      <xdr:colOff>136804</xdr:colOff>
      <xdr:row>16</xdr:row>
      <xdr:rowOff>126494</xdr:rowOff>
    </xdr:from>
    <xdr:to>
      <xdr:col>11</xdr:col>
      <xdr:colOff>518588</xdr:colOff>
      <xdr:row>17</xdr:row>
      <xdr:rowOff>126495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A73A43D-C03D-4E88-A55C-27C4300894EC}"/>
            </a:ext>
          </a:extLst>
        </xdr:cNvPr>
        <xdr:cNvSpPr txBox="1"/>
      </xdr:nvSpPr>
      <xdr:spPr>
        <a:xfrm>
          <a:off x="9890404" y="3052574"/>
          <a:ext cx="381784" cy="182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1e</a:t>
          </a:r>
        </a:p>
      </xdr:txBody>
    </xdr:sp>
    <xdr:clientData/>
  </xdr:twoCellAnchor>
  <xdr:twoCellAnchor>
    <xdr:from>
      <xdr:col>10</xdr:col>
      <xdr:colOff>175846</xdr:colOff>
      <xdr:row>14</xdr:row>
      <xdr:rowOff>102577</xdr:rowOff>
    </xdr:from>
    <xdr:to>
      <xdr:col>11</xdr:col>
      <xdr:colOff>520211</xdr:colOff>
      <xdr:row>16</xdr:row>
      <xdr:rowOff>87923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832BA20-90F3-44B1-9886-2714F0045412}"/>
            </a:ext>
          </a:extLst>
        </xdr:cNvPr>
        <xdr:cNvSpPr txBox="1"/>
      </xdr:nvSpPr>
      <xdr:spPr>
        <a:xfrm>
          <a:off x="9319846" y="2662897"/>
          <a:ext cx="953965" cy="351106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Č12 (MM2)</a:t>
          </a:r>
        </a:p>
      </xdr:txBody>
    </xdr:sp>
    <xdr:clientData/>
  </xdr:twoCellAnchor>
  <xdr:twoCellAnchor>
    <xdr:from>
      <xdr:col>10</xdr:col>
      <xdr:colOff>174402</xdr:colOff>
      <xdr:row>18</xdr:row>
      <xdr:rowOff>2683</xdr:rowOff>
    </xdr:from>
    <xdr:to>
      <xdr:col>11</xdr:col>
      <xdr:colOff>518767</xdr:colOff>
      <xdr:row>19</xdr:row>
      <xdr:rowOff>178529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FAD46083-6C60-4A77-9D52-08B6BD3DDF58}"/>
            </a:ext>
          </a:extLst>
        </xdr:cNvPr>
        <xdr:cNvSpPr txBox="1"/>
      </xdr:nvSpPr>
      <xdr:spPr>
        <a:xfrm>
          <a:off x="9318402" y="3294523"/>
          <a:ext cx="953965" cy="358726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Č2 (MM3)</a:t>
          </a:r>
        </a:p>
      </xdr:txBody>
    </xdr:sp>
    <xdr:clientData/>
  </xdr:twoCellAnchor>
  <xdr:twoCellAnchor>
    <xdr:from>
      <xdr:col>10</xdr:col>
      <xdr:colOff>174403</xdr:colOff>
      <xdr:row>21</xdr:row>
      <xdr:rowOff>107325</xdr:rowOff>
    </xdr:from>
    <xdr:to>
      <xdr:col>11</xdr:col>
      <xdr:colOff>518768</xdr:colOff>
      <xdr:row>23</xdr:row>
      <xdr:rowOff>92671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784C8856-E9CA-4935-B08C-859E3A47871D}"/>
            </a:ext>
          </a:extLst>
        </xdr:cNvPr>
        <xdr:cNvSpPr txBox="1"/>
      </xdr:nvSpPr>
      <xdr:spPr>
        <a:xfrm>
          <a:off x="9318403" y="3947805"/>
          <a:ext cx="953965" cy="351106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1100" b="1"/>
            <a:t>Č25 (MM4)</a:t>
          </a:r>
        </a:p>
      </xdr:txBody>
    </xdr:sp>
    <xdr:clientData/>
  </xdr:twoCellAnchor>
  <xdr:twoCellAnchor>
    <xdr:from>
      <xdr:col>11</xdr:col>
      <xdr:colOff>42053</xdr:colOff>
      <xdr:row>16</xdr:row>
      <xdr:rowOff>87923</xdr:rowOff>
    </xdr:from>
    <xdr:to>
      <xdr:col>11</xdr:col>
      <xdr:colOff>43497</xdr:colOff>
      <xdr:row>18</xdr:row>
      <xdr:rowOff>2683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515A8F3F-9559-41D7-A0A1-00C6752E3506}"/>
            </a:ext>
          </a:extLst>
        </xdr:cNvPr>
        <xdr:cNvCxnSpPr>
          <a:stCxn id="36" idx="2"/>
          <a:endCxn id="37" idx="0"/>
        </xdr:cNvCxnSpPr>
      </xdr:nvCxnSpPr>
      <xdr:spPr>
        <a:xfrm flipH="1">
          <a:off x="9795653" y="3014003"/>
          <a:ext cx="1444" cy="280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42053</xdr:colOff>
      <xdr:row>19</xdr:row>
      <xdr:rowOff>178529</xdr:rowOff>
    </xdr:from>
    <xdr:to>
      <xdr:col>11</xdr:col>
      <xdr:colOff>42054</xdr:colOff>
      <xdr:row>21</xdr:row>
      <xdr:rowOff>107325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F969D6B9-B3E8-42C3-8B66-1A5F126EA062}"/>
            </a:ext>
          </a:extLst>
        </xdr:cNvPr>
        <xdr:cNvCxnSpPr>
          <a:stCxn id="37" idx="2"/>
          <a:endCxn id="38" idx="0"/>
        </xdr:cNvCxnSpPr>
      </xdr:nvCxnSpPr>
      <xdr:spPr>
        <a:xfrm>
          <a:off x="9795653" y="3653249"/>
          <a:ext cx="1" cy="29455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16</xdr:row>
      <xdr:rowOff>85044</xdr:rowOff>
    </xdr:from>
    <xdr:to>
      <xdr:col>11</xdr:col>
      <xdr:colOff>190500</xdr:colOff>
      <xdr:row>18</xdr:row>
      <xdr:rowOff>6803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DEA6F27D-7F54-4957-B0BC-44477102136C}"/>
            </a:ext>
          </a:extLst>
        </xdr:cNvPr>
        <xdr:cNvCxnSpPr/>
      </xdr:nvCxnSpPr>
      <xdr:spPr>
        <a:xfrm>
          <a:off x="9944100" y="3011124"/>
          <a:ext cx="0" cy="28751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193901</xdr:colOff>
      <xdr:row>19</xdr:row>
      <xdr:rowOff>176893</xdr:rowOff>
    </xdr:from>
    <xdr:to>
      <xdr:col>11</xdr:col>
      <xdr:colOff>193901</xdr:colOff>
      <xdr:row>21</xdr:row>
      <xdr:rowOff>102053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48FD68DC-E718-4FFB-AC94-89789FD66A50}"/>
            </a:ext>
          </a:extLst>
        </xdr:cNvPr>
        <xdr:cNvCxnSpPr/>
      </xdr:nvCxnSpPr>
      <xdr:spPr>
        <a:xfrm>
          <a:off x="9947501" y="3651613"/>
          <a:ext cx="0" cy="2909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173935</xdr:colOff>
      <xdr:row>23</xdr:row>
      <xdr:rowOff>36041</xdr:rowOff>
    </xdr:from>
    <xdr:to>
      <xdr:col>10</xdr:col>
      <xdr:colOff>175054</xdr:colOff>
      <xdr:row>23</xdr:row>
      <xdr:rowOff>41413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C9CC2FFF-915A-4256-80DC-2FCFBDB5C3F5}"/>
            </a:ext>
          </a:extLst>
        </xdr:cNvPr>
        <xdr:cNvCxnSpPr/>
      </xdr:nvCxnSpPr>
      <xdr:spPr>
        <a:xfrm flipH="1">
          <a:off x="8098735" y="4242281"/>
          <a:ext cx="1220319" cy="537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612894</xdr:colOff>
      <xdr:row>34</xdr:row>
      <xdr:rowOff>23524</xdr:rowOff>
    </xdr:from>
    <xdr:to>
      <xdr:col>8</xdr:col>
      <xdr:colOff>5635</xdr:colOff>
      <xdr:row>35</xdr:row>
      <xdr:rowOff>164696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D20FD81A-F53A-47F6-9816-8C5774A30ABC}"/>
            </a:ext>
          </a:extLst>
        </xdr:cNvPr>
        <xdr:cNvCxnSpPr>
          <a:cxnSpLocks/>
          <a:stCxn id="30" idx="2"/>
        </xdr:cNvCxnSpPr>
      </xdr:nvCxnSpPr>
      <xdr:spPr>
        <a:xfrm>
          <a:off x="7928094" y="6241444"/>
          <a:ext cx="2341" cy="32405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256189</xdr:colOff>
      <xdr:row>3</xdr:row>
      <xdr:rowOff>124811</xdr:rowOff>
    </xdr:from>
    <xdr:to>
      <xdr:col>7</xdr:col>
      <xdr:colOff>600554</xdr:colOff>
      <xdr:row>4</xdr:row>
      <xdr:rowOff>110157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F2464049-87A3-44ED-8C59-D77EBAC496FB}"/>
            </a:ext>
          </a:extLst>
        </xdr:cNvPr>
        <xdr:cNvSpPr txBox="1"/>
      </xdr:nvSpPr>
      <xdr:spPr>
        <a:xfrm>
          <a:off x="6961789" y="673451"/>
          <a:ext cx="953965" cy="168226"/>
        </a:xfrm>
        <a:prstGeom prst="rect">
          <a:avLst/>
        </a:prstGeom>
        <a:noFill/>
        <a:ln w="63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MM1 </a:t>
          </a:r>
          <a:endParaRPr lang="hr-HR" sz="1100" b="1"/>
        </a:p>
      </xdr:txBody>
    </xdr:sp>
    <xdr:clientData/>
  </xdr:twoCellAnchor>
  <xdr:twoCellAnchor>
    <xdr:from>
      <xdr:col>5</xdr:col>
      <xdr:colOff>358666</xdr:colOff>
      <xdr:row>3</xdr:row>
      <xdr:rowOff>307984</xdr:rowOff>
    </xdr:from>
    <xdr:to>
      <xdr:col>6</xdr:col>
      <xdr:colOff>256189</xdr:colOff>
      <xdr:row>3</xdr:row>
      <xdr:rowOff>311369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FB8D08EC-5C65-4BCF-B93C-D4E0E1BD9FE3}"/>
            </a:ext>
          </a:extLst>
        </xdr:cNvPr>
        <xdr:cNvCxnSpPr>
          <a:stCxn id="26" idx="3"/>
          <a:endCxn id="45" idx="1"/>
        </xdr:cNvCxnSpPr>
      </xdr:nvCxnSpPr>
      <xdr:spPr>
        <a:xfrm flipV="1">
          <a:off x="6454666" y="734704"/>
          <a:ext cx="5071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600554</xdr:colOff>
      <xdr:row>3</xdr:row>
      <xdr:rowOff>307984</xdr:rowOff>
    </xdr:from>
    <xdr:to>
      <xdr:col>10</xdr:col>
      <xdr:colOff>9525</xdr:colOff>
      <xdr:row>3</xdr:row>
      <xdr:rowOff>314325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DCE349E5-A1DD-4C6E-8DED-49BD9911F7B7}"/>
            </a:ext>
          </a:extLst>
        </xdr:cNvPr>
        <xdr:cNvCxnSpPr>
          <a:stCxn id="45" idx="3"/>
          <a:endCxn id="27" idx="1"/>
        </xdr:cNvCxnSpPr>
      </xdr:nvCxnSpPr>
      <xdr:spPr>
        <a:xfrm>
          <a:off x="7915754" y="734704"/>
          <a:ext cx="123777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595312</xdr:colOff>
      <xdr:row>3</xdr:row>
      <xdr:rowOff>184546</xdr:rowOff>
    </xdr:from>
    <xdr:to>
      <xdr:col>10</xdr:col>
      <xdr:colOff>9955</xdr:colOff>
      <xdr:row>3</xdr:row>
      <xdr:rowOff>189608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74D0ABC5-1C92-448A-A00E-A9AC1E30084E}"/>
            </a:ext>
          </a:extLst>
        </xdr:cNvPr>
        <xdr:cNvCxnSpPr/>
      </xdr:nvCxnSpPr>
      <xdr:spPr>
        <a:xfrm>
          <a:off x="7910512" y="733186"/>
          <a:ext cx="1243443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520211</xdr:colOff>
      <xdr:row>15</xdr:row>
      <xdr:rowOff>95250</xdr:rowOff>
    </xdr:from>
    <xdr:to>
      <xdr:col>12</xdr:col>
      <xdr:colOff>463062</xdr:colOff>
      <xdr:row>15</xdr:row>
      <xdr:rowOff>96715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27521590-CABD-497C-85BC-090B34F805A0}"/>
            </a:ext>
          </a:extLst>
        </xdr:cNvPr>
        <xdr:cNvCxnSpPr>
          <a:stCxn id="36" idx="3"/>
        </xdr:cNvCxnSpPr>
      </xdr:nvCxnSpPr>
      <xdr:spPr>
        <a:xfrm>
          <a:off x="10273811" y="2838450"/>
          <a:ext cx="552451" cy="14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15</xdr:row>
      <xdr:rowOff>95250</xdr:rowOff>
    </xdr:from>
    <xdr:to>
      <xdr:col>10</xdr:col>
      <xdr:colOff>175846</xdr:colOff>
      <xdr:row>15</xdr:row>
      <xdr:rowOff>96715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AC446D6D-E976-4144-98F8-21C6458D9982}"/>
            </a:ext>
          </a:extLst>
        </xdr:cNvPr>
        <xdr:cNvCxnSpPr>
          <a:stCxn id="36" idx="1"/>
        </xdr:cNvCxnSpPr>
      </xdr:nvCxnSpPr>
      <xdr:spPr>
        <a:xfrm flipH="1">
          <a:off x="8763000" y="2838450"/>
          <a:ext cx="556846" cy="14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225670</xdr:colOff>
      <xdr:row>18</xdr:row>
      <xdr:rowOff>189035</xdr:rowOff>
    </xdr:from>
    <xdr:to>
      <xdr:col>10</xdr:col>
      <xdr:colOff>172916</xdr:colOff>
      <xdr:row>19</xdr:row>
      <xdr:rowOff>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848C5905-A193-40CD-B302-8946CD7C4FEE}"/>
            </a:ext>
          </a:extLst>
        </xdr:cNvPr>
        <xdr:cNvCxnSpPr/>
      </xdr:nvCxnSpPr>
      <xdr:spPr>
        <a:xfrm flipH="1">
          <a:off x="8760070" y="3473255"/>
          <a:ext cx="556846" cy="14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523141</xdr:colOff>
      <xdr:row>18</xdr:row>
      <xdr:rowOff>189036</xdr:rowOff>
    </xdr:from>
    <xdr:to>
      <xdr:col>12</xdr:col>
      <xdr:colOff>457200</xdr:colOff>
      <xdr:row>19</xdr:row>
      <xdr:rowOff>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47152BD3-9FA8-4485-A245-D1FB4E00DA92}"/>
            </a:ext>
          </a:extLst>
        </xdr:cNvPr>
        <xdr:cNvCxnSpPr/>
      </xdr:nvCxnSpPr>
      <xdr:spPr>
        <a:xfrm>
          <a:off x="10276741" y="3473256"/>
          <a:ext cx="543659" cy="14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435427</xdr:colOff>
      <xdr:row>14</xdr:row>
      <xdr:rowOff>111369</xdr:rowOff>
    </xdr:from>
    <xdr:to>
      <xdr:col>14</xdr:col>
      <xdr:colOff>391466</xdr:colOff>
      <xdr:row>16</xdr:row>
      <xdr:rowOff>184638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4D22D803-CD65-441F-903E-CA6609501F81}"/>
            </a:ext>
          </a:extLst>
        </xdr:cNvPr>
        <xdr:cNvSpPr txBox="1"/>
      </xdr:nvSpPr>
      <xdr:spPr>
        <a:xfrm>
          <a:off x="10798627" y="2671689"/>
          <a:ext cx="1175239" cy="439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900"/>
            <a:t>Odvojak Osijek - centar</a:t>
          </a:r>
        </a:p>
      </xdr:txBody>
    </xdr:sp>
    <xdr:clientData/>
  </xdr:twoCellAnchor>
  <xdr:twoCellAnchor>
    <xdr:from>
      <xdr:col>7</xdr:col>
      <xdr:colOff>476878</xdr:colOff>
      <xdr:row>14</xdr:row>
      <xdr:rowOff>162868</xdr:rowOff>
    </xdr:from>
    <xdr:to>
      <xdr:col>9</xdr:col>
      <xdr:colOff>432917</xdr:colOff>
      <xdr:row>17</xdr:row>
      <xdr:rowOff>45637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A1D8B7AB-ADDC-4307-89D4-EB9F847330FC}"/>
            </a:ext>
          </a:extLst>
        </xdr:cNvPr>
        <xdr:cNvSpPr txBox="1"/>
      </xdr:nvSpPr>
      <xdr:spPr>
        <a:xfrm>
          <a:off x="7792078" y="2723188"/>
          <a:ext cx="1175239" cy="43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900"/>
            <a:t>Odvojak Višnjevac</a:t>
          </a:r>
        </a:p>
      </xdr:txBody>
    </xdr:sp>
    <xdr:clientData/>
  </xdr:twoCellAnchor>
  <xdr:twoCellAnchor>
    <xdr:from>
      <xdr:col>12</xdr:col>
      <xdr:colOff>441290</xdr:colOff>
      <xdr:row>18</xdr:row>
      <xdr:rowOff>837</xdr:rowOff>
    </xdr:from>
    <xdr:to>
      <xdr:col>14</xdr:col>
      <xdr:colOff>397329</xdr:colOff>
      <xdr:row>20</xdr:row>
      <xdr:rowOff>74106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9FF777E-5317-41EE-821F-221CB02443D9}"/>
            </a:ext>
          </a:extLst>
        </xdr:cNvPr>
        <xdr:cNvSpPr txBox="1"/>
      </xdr:nvSpPr>
      <xdr:spPr>
        <a:xfrm>
          <a:off x="10804490" y="3292677"/>
          <a:ext cx="1175239" cy="439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900"/>
            <a:t>Odvojak DN800</a:t>
          </a:r>
          <a:r>
            <a:rPr lang="hr-HR" sz="900" baseline="0"/>
            <a:t> - istok</a:t>
          </a:r>
          <a:endParaRPr lang="hr-HR" sz="900"/>
        </a:p>
      </xdr:txBody>
    </xdr:sp>
    <xdr:clientData/>
  </xdr:twoCellAnchor>
  <xdr:twoCellAnchor>
    <xdr:from>
      <xdr:col>7</xdr:col>
      <xdr:colOff>479391</xdr:colOff>
      <xdr:row>17</xdr:row>
      <xdr:rowOff>172078</xdr:rowOff>
    </xdr:from>
    <xdr:to>
      <xdr:col>9</xdr:col>
      <xdr:colOff>435430</xdr:colOff>
      <xdr:row>20</xdr:row>
      <xdr:rowOff>54847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691D13-8D33-4483-98E4-1A14345078BB}"/>
            </a:ext>
          </a:extLst>
        </xdr:cNvPr>
        <xdr:cNvSpPr txBox="1"/>
      </xdr:nvSpPr>
      <xdr:spPr>
        <a:xfrm>
          <a:off x="7794591" y="3281038"/>
          <a:ext cx="1175239" cy="43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900"/>
            <a:t>Odvojak</a:t>
          </a:r>
          <a:r>
            <a:rPr lang="hr-HR" sz="900" baseline="0"/>
            <a:t> DN800 - zapad</a:t>
          </a:r>
          <a:endParaRPr lang="hr-HR" sz="900"/>
        </a:p>
      </xdr:txBody>
    </xdr:sp>
    <xdr:clientData/>
  </xdr:twoCellAnchor>
  <xdr:twoCellAnchor>
    <xdr:from>
      <xdr:col>8</xdr:col>
      <xdr:colOff>3878</xdr:colOff>
      <xdr:row>22</xdr:row>
      <xdr:rowOff>99998</xdr:rowOff>
    </xdr:from>
    <xdr:to>
      <xdr:col>10</xdr:col>
      <xdr:colOff>174403</xdr:colOff>
      <xdr:row>30</xdr:row>
      <xdr:rowOff>175924</xdr:rowOff>
    </xdr:to>
    <xdr:cxnSp macro="">
      <xdr:nvCxnSpPr>
        <xdr:cNvPr id="57" name="Straight Arrow Connector 201">
          <a:extLst>
            <a:ext uri="{FF2B5EF4-FFF2-40B4-BE49-F238E27FC236}">
              <a16:creationId xmlns:a16="http://schemas.microsoft.com/office/drawing/2014/main" id="{D2DF9E35-A9AC-497A-9924-9A7C63B9DE6E}"/>
            </a:ext>
          </a:extLst>
        </xdr:cNvPr>
        <xdr:cNvCxnSpPr>
          <a:cxnSpLocks/>
          <a:stCxn id="38" idx="1"/>
          <a:endCxn id="30" idx="0"/>
        </xdr:cNvCxnSpPr>
      </xdr:nvCxnSpPr>
      <xdr:spPr>
        <a:xfrm rot="10800000" flipV="1">
          <a:off x="7928678" y="4123358"/>
          <a:ext cx="1389725" cy="1538966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173936</xdr:colOff>
      <xdr:row>23</xdr:row>
      <xdr:rowOff>33130</xdr:rowOff>
    </xdr:from>
    <xdr:to>
      <xdr:col>8</xdr:col>
      <xdr:colOff>173936</xdr:colOff>
      <xdr:row>30</xdr:row>
      <xdr:rowOff>168729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24B3EA1F-0024-4DD8-BB8C-EFFE93F7C5C8}"/>
            </a:ext>
          </a:extLst>
        </xdr:cNvPr>
        <xdr:cNvCxnSpPr/>
      </xdr:nvCxnSpPr>
      <xdr:spPr>
        <a:xfrm>
          <a:off x="8098736" y="4239370"/>
          <a:ext cx="0" cy="141575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362414</xdr:colOff>
      <xdr:row>3</xdr:row>
      <xdr:rowOff>190500</xdr:rowOff>
    </xdr:from>
    <xdr:to>
      <xdr:col>6</xdr:col>
      <xdr:colOff>255549</xdr:colOff>
      <xdr:row>3</xdr:row>
      <xdr:rowOff>190500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E401357B-5510-46B8-9727-2DC3B1E04246}"/>
            </a:ext>
          </a:extLst>
        </xdr:cNvPr>
        <xdr:cNvCxnSpPr/>
      </xdr:nvCxnSpPr>
      <xdr:spPr>
        <a:xfrm flipH="1">
          <a:off x="6458414" y="731520"/>
          <a:ext cx="502735" cy="0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455341</xdr:colOff>
      <xdr:row>2</xdr:row>
      <xdr:rowOff>185854</xdr:rowOff>
    </xdr:from>
    <xdr:to>
      <xdr:col>6</xdr:col>
      <xdr:colOff>228208</xdr:colOff>
      <xdr:row>3</xdr:row>
      <xdr:rowOff>178528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D920F58C-17BA-4586-A608-1AB0FF8B4292}"/>
            </a:ext>
          </a:extLst>
        </xdr:cNvPr>
        <xdr:cNvSpPr txBox="1"/>
      </xdr:nvSpPr>
      <xdr:spPr>
        <a:xfrm>
          <a:off x="6551341" y="551614"/>
          <a:ext cx="382467" cy="1755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1</a:t>
          </a:r>
          <a:r>
            <a:rPr lang="en-US" sz="1100"/>
            <a:t>a</a:t>
          </a:r>
          <a:endParaRPr lang="hr-HR" sz="1100"/>
        </a:p>
      </xdr:txBody>
    </xdr:sp>
    <xdr:clientData/>
  </xdr:twoCellAnchor>
  <xdr:twoCellAnchor>
    <xdr:from>
      <xdr:col>8</xdr:col>
      <xdr:colOff>124240</xdr:colOff>
      <xdr:row>25</xdr:row>
      <xdr:rowOff>173934</xdr:rowOff>
    </xdr:from>
    <xdr:to>
      <xdr:col>8</xdr:col>
      <xdr:colOff>506024</xdr:colOff>
      <xdr:row>26</xdr:row>
      <xdr:rowOff>173935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41E2875-5C52-4C58-87E6-D59B6A79A83D}"/>
            </a:ext>
          </a:extLst>
        </xdr:cNvPr>
        <xdr:cNvSpPr txBox="1"/>
      </xdr:nvSpPr>
      <xdr:spPr>
        <a:xfrm>
          <a:off x="8049040" y="4745934"/>
          <a:ext cx="381784" cy="182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1e</a:t>
          </a:r>
        </a:p>
      </xdr:txBody>
    </xdr:sp>
    <xdr:clientData/>
  </xdr:twoCellAnchor>
  <xdr:twoCellAnchor>
    <xdr:from>
      <xdr:col>12</xdr:col>
      <xdr:colOff>91107</xdr:colOff>
      <xdr:row>35</xdr:row>
      <xdr:rowOff>173935</xdr:rowOff>
    </xdr:from>
    <xdr:to>
      <xdr:col>15</xdr:col>
      <xdr:colOff>356151</xdr:colOff>
      <xdr:row>38</xdr:row>
      <xdr:rowOff>49696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F90BA41-F6A1-4E85-9D65-884918D05F66}"/>
            </a:ext>
          </a:extLst>
        </xdr:cNvPr>
        <xdr:cNvSpPr txBox="1"/>
      </xdr:nvSpPr>
      <xdr:spPr>
        <a:xfrm>
          <a:off x="7406307" y="6574735"/>
          <a:ext cx="2093844" cy="424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Urednost </a:t>
          </a:r>
          <a:r>
            <a:rPr lang="hr-HR" sz="1100"/>
            <a:t>Čepin</a:t>
          </a:r>
        </a:p>
      </xdr:txBody>
    </xdr:sp>
    <xdr:clientData/>
  </xdr:twoCellAnchor>
  <xdr:twoCellAnchor>
    <xdr:from>
      <xdr:col>13</xdr:col>
      <xdr:colOff>145674</xdr:colOff>
      <xdr:row>3</xdr:row>
      <xdr:rowOff>11206</xdr:rowOff>
    </xdr:from>
    <xdr:to>
      <xdr:col>16</xdr:col>
      <xdr:colOff>313764</xdr:colOff>
      <xdr:row>11</xdr:row>
      <xdr:rowOff>145675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17110864-1D11-4EBF-9B32-8E6619B60C24}"/>
            </a:ext>
          </a:extLst>
        </xdr:cNvPr>
        <xdr:cNvSpPr txBox="1"/>
      </xdr:nvSpPr>
      <xdr:spPr>
        <a:xfrm>
          <a:off x="11118474" y="559846"/>
          <a:ext cx="1996890" cy="1597509"/>
        </a:xfrm>
        <a:prstGeom prst="rect">
          <a:avLst/>
        </a:prstGeom>
        <a:noFill/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r-HR" sz="900" b="0"/>
            <a:t>- Zgrada</a:t>
          </a:r>
          <a:r>
            <a:rPr lang="hr-HR" sz="900" b="0" baseline="0"/>
            <a:t> aeracije i dozirna stanica</a:t>
          </a:r>
        </a:p>
        <a:p>
          <a:pPr algn="ctr"/>
          <a:r>
            <a:rPr lang="hr-HR" sz="900" b="0" baseline="0"/>
            <a:t>- Taložnici - 6 kom.</a:t>
          </a:r>
        </a:p>
        <a:p>
          <a:pPr algn="ctr"/>
          <a:r>
            <a:rPr lang="hr-HR" sz="900" b="0" baseline="0"/>
            <a:t>- Precipitatori - 4 kom.</a:t>
          </a:r>
        </a:p>
        <a:p>
          <a:pPr algn="ctr"/>
          <a:r>
            <a:rPr lang="hr-HR" sz="900" b="0" baseline="0"/>
            <a:t>- Filtrirnica 1</a:t>
          </a:r>
        </a:p>
        <a:p>
          <a:pPr algn="ctr"/>
          <a:r>
            <a:rPr lang="hr-HR" sz="900" b="0" baseline="0"/>
            <a:t>- Akcelerator 1 i 2</a:t>
          </a:r>
        </a:p>
        <a:p>
          <a:pPr algn="ctr"/>
          <a:r>
            <a:rPr lang="hr-HR" sz="900" b="0" baseline="0"/>
            <a:t>- Filtrirnica F2</a:t>
          </a:r>
        </a:p>
        <a:p>
          <a:pPr algn="ctr"/>
          <a:r>
            <a:rPr lang="hr-HR" sz="900" b="0" baseline="0"/>
            <a:t>- Filtrirnica F3</a:t>
          </a:r>
        </a:p>
        <a:p>
          <a:pPr algn="ctr"/>
          <a:r>
            <a:rPr lang="hr-HR" sz="900" b="0" baseline="0"/>
            <a:t>- Vodosprema 1</a:t>
          </a:r>
        </a:p>
        <a:p>
          <a:pPr algn="ctr"/>
          <a:r>
            <a:rPr lang="hr-HR" sz="900" b="0" baseline="0"/>
            <a:t>- Vodosprema 2</a:t>
          </a:r>
        </a:p>
        <a:p>
          <a:pPr algn="ctr"/>
          <a:r>
            <a:rPr lang="hr-HR" sz="900" b="0" baseline="0"/>
            <a:t>- Vodosprema 3</a:t>
          </a:r>
        </a:p>
        <a:p>
          <a:pPr algn="ctr"/>
          <a:r>
            <a:rPr lang="hr-HR" sz="900" b="0" baseline="0"/>
            <a:t>- Vodosprema 4</a:t>
          </a:r>
        </a:p>
        <a:p>
          <a:pPr algn="ctr"/>
          <a:r>
            <a:rPr lang="hr-HR" sz="900" b="0" baseline="0"/>
            <a:t>- Klorna postaja</a:t>
          </a:r>
        </a:p>
      </xdr:txBody>
    </xdr:sp>
    <xdr:clientData/>
  </xdr:twoCellAnchor>
  <xdr:twoCellAnchor>
    <xdr:from>
      <xdr:col>12</xdr:col>
      <xdr:colOff>76200</xdr:colOff>
      <xdr:row>3</xdr:row>
      <xdr:rowOff>313764</xdr:rowOff>
    </xdr:from>
    <xdr:to>
      <xdr:col>13</xdr:col>
      <xdr:colOff>145676</xdr:colOff>
      <xdr:row>3</xdr:row>
      <xdr:rowOff>314325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A88082B6-BB27-4B9E-90AD-A30436C8FDD3}"/>
            </a:ext>
          </a:extLst>
        </xdr:cNvPr>
        <xdr:cNvCxnSpPr>
          <a:stCxn id="27" idx="3"/>
        </xdr:cNvCxnSpPr>
      </xdr:nvCxnSpPr>
      <xdr:spPr>
        <a:xfrm flipV="1">
          <a:off x="10439400" y="732864"/>
          <a:ext cx="679076" cy="561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235323</xdr:colOff>
      <xdr:row>2</xdr:row>
      <xdr:rowOff>56030</xdr:rowOff>
    </xdr:from>
    <xdr:to>
      <xdr:col>12</xdr:col>
      <xdr:colOff>537883</xdr:colOff>
      <xdr:row>13</xdr:row>
      <xdr:rowOff>22412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9003DAE-2CE8-43AB-97C1-E192D82D4F71}"/>
            </a:ext>
          </a:extLst>
        </xdr:cNvPr>
        <xdr:cNvSpPr txBox="1"/>
      </xdr:nvSpPr>
      <xdr:spPr>
        <a:xfrm>
          <a:off x="8769723" y="421790"/>
          <a:ext cx="2131360" cy="1978062"/>
        </a:xfrm>
        <a:prstGeom prst="rect">
          <a:avLst/>
        </a:prstGeom>
        <a:noFill/>
        <a:ln w="38100" cmpd="sng">
          <a:solidFill>
            <a:srgbClr val="00B0F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hr-HR" sz="900" b="0"/>
        </a:p>
      </xdr:txBody>
    </xdr:sp>
    <xdr:clientData/>
  </xdr:twoCellAnchor>
  <xdr:twoCellAnchor>
    <xdr:from>
      <xdr:col>10</xdr:col>
      <xdr:colOff>67236</xdr:colOff>
      <xdr:row>0</xdr:row>
      <xdr:rowOff>44824</xdr:rowOff>
    </xdr:from>
    <xdr:to>
      <xdr:col>12</xdr:col>
      <xdr:colOff>179295</xdr:colOff>
      <xdr:row>2</xdr:row>
      <xdr:rowOff>106887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B7D6276-0C89-459F-A884-789E1819E43A}"/>
            </a:ext>
          </a:extLst>
        </xdr:cNvPr>
        <xdr:cNvSpPr txBox="1"/>
      </xdr:nvSpPr>
      <xdr:spPr>
        <a:xfrm>
          <a:off x="9211236" y="44824"/>
          <a:ext cx="1331259" cy="427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B0F0"/>
              </a:solidFill>
            </a:rPr>
            <a:t>Proizvodnja vode</a:t>
          </a:r>
          <a:r>
            <a:rPr lang="en-US" sz="1100" b="1" baseline="0">
              <a:solidFill>
                <a:srgbClr val="00B0F0"/>
              </a:solidFill>
            </a:rPr>
            <a:t>,</a:t>
          </a:r>
        </a:p>
        <a:p>
          <a:r>
            <a:rPr lang="en-US" sz="1100" b="1" baseline="0">
              <a:solidFill>
                <a:srgbClr val="00B0F0"/>
              </a:solidFill>
            </a:rPr>
            <a:t>Osijek, Poljski </a:t>
          </a:r>
          <a:r>
            <a:rPr lang="hr-HR" sz="1100" b="1" baseline="0">
              <a:solidFill>
                <a:srgbClr val="00B0F0"/>
              </a:solidFill>
            </a:rPr>
            <a:t>p</a:t>
          </a:r>
          <a:r>
            <a:rPr lang="en-US" sz="1100" b="1" baseline="0">
              <a:solidFill>
                <a:srgbClr val="00B0F0"/>
              </a:solidFill>
            </a:rPr>
            <a:t>ut 1</a:t>
          </a:r>
          <a:endParaRPr lang="hr-HR" sz="1100" b="1">
            <a:solidFill>
              <a:srgbClr val="00B0F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N18"/>
  <sheetViews>
    <sheetView tabSelected="1" topLeftCell="A4" workbookViewId="0">
      <selection activeCell="N18" sqref="N18"/>
    </sheetView>
  </sheetViews>
  <sheetFormatPr defaultRowHeight="15" x14ac:dyDescent="0.25"/>
  <sheetData>
    <row r="3" spans="4:14" ht="15.75" thickBot="1" x14ac:dyDescent="0.3"/>
    <row r="4" spans="4:14" x14ac:dyDescent="0.25">
      <c r="D4" s="182" t="s">
        <v>121</v>
      </c>
      <c r="E4" s="183"/>
      <c r="F4" s="183"/>
      <c r="G4" s="183"/>
      <c r="H4" s="183"/>
      <c r="I4" s="183"/>
      <c r="J4" s="183"/>
      <c r="K4" s="183"/>
      <c r="L4" s="183"/>
      <c r="M4" s="183"/>
      <c r="N4" s="184"/>
    </row>
    <row r="5" spans="4:14" x14ac:dyDescent="0.25">
      <c r="D5" s="185"/>
      <c r="E5" s="186"/>
      <c r="F5" s="186"/>
      <c r="G5" s="186"/>
      <c r="H5" s="186"/>
      <c r="I5" s="186"/>
      <c r="J5" s="186"/>
      <c r="K5" s="186"/>
      <c r="L5" s="186"/>
      <c r="M5" s="186"/>
      <c r="N5" s="187"/>
    </row>
    <row r="6" spans="4:14" x14ac:dyDescent="0.25">
      <c r="D6" s="185"/>
      <c r="E6" s="186"/>
      <c r="F6" s="186"/>
      <c r="G6" s="186"/>
      <c r="H6" s="186"/>
      <c r="I6" s="186"/>
      <c r="J6" s="186"/>
      <c r="K6" s="186"/>
      <c r="L6" s="186"/>
      <c r="M6" s="186"/>
      <c r="N6" s="187"/>
    </row>
    <row r="7" spans="4:14" x14ac:dyDescent="0.25"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7"/>
    </row>
    <row r="8" spans="4:14" x14ac:dyDescent="0.25">
      <c r="D8" s="185"/>
      <c r="E8" s="186"/>
      <c r="F8" s="186"/>
      <c r="G8" s="186"/>
      <c r="H8" s="186"/>
      <c r="I8" s="186"/>
      <c r="J8" s="186"/>
      <c r="K8" s="186"/>
      <c r="L8" s="186"/>
      <c r="M8" s="186"/>
      <c r="N8" s="187"/>
    </row>
    <row r="9" spans="4:14" x14ac:dyDescent="0.25"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7"/>
    </row>
    <row r="10" spans="4:14" ht="15.75" thickBot="1" x14ac:dyDescent="0.3">
      <c r="D10" s="188"/>
      <c r="E10" s="189"/>
      <c r="F10" s="189"/>
      <c r="G10" s="189"/>
      <c r="H10" s="189"/>
      <c r="I10" s="189"/>
      <c r="J10" s="189"/>
      <c r="K10" s="189"/>
      <c r="L10" s="189"/>
      <c r="M10" s="189"/>
      <c r="N10" s="190"/>
    </row>
    <row r="12" spans="4:14" ht="15.75" thickBot="1" x14ac:dyDescent="0.3"/>
    <row r="13" spans="4:14" ht="31.9" customHeight="1" thickBot="1" x14ac:dyDescent="0.3">
      <c r="G13" s="191" t="s">
        <v>203</v>
      </c>
      <c r="H13" s="192"/>
      <c r="I13" s="192"/>
      <c r="J13" s="193"/>
    </row>
    <row r="15" spans="4:14" ht="15.75" thickBot="1" x14ac:dyDescent="0.3"/>
    <row r="16" spans="4:14" ht="29.25" thickBot="1" x14ac:dyDescent="0.5">
      <c r="D16" s="194" t="s">
        <v>204</v>
      </c>
      <c r="E16" s="195"/>
      <c r="F16" s="195"/>
      <c r="G16" s="196" t="s">
        <v>205</v>
      </c>
      <c r="H16" s="197"/>
      <c r="I16" s="197"/>
      <c r="J16" s="198"/>
    </row>
    <row r="17" spans="4:10" ht="15.75" thickBot="1" x14ac:dyDescent="0.3"/>
    <row r="18" spans="4:10" ht="29.25" thickBot="1" x14ac:dyDescent="0.5">
      <c r="D18" s="194" t="s">
        <v>206</v>
      </c>
      <c r="E18" s="195"/>
      <c r="F18" s="195"/>
      <c r="G18" s="196" t="s">
        <v>207</v>
      </c>
      <c r="H18" s="197"/>
      <c r="I18" s="197"/>
      <c r="J18" s="198"/>
    </row>
  </sheetData>
  <mergeCells count="6">
    <mergeCell ref="D4:N10"/>
    <mergeCell ref="G13:J13"/>
    <mergeCell ref="D16:F16"/>
    <mergeCell ref="G16:J16"/>
    <mergeCell ref="D18:F18"/>
    <mergeCell ref="G18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0"/>
  <sheetViews>
    <sheetView topLeftCell="A73" workbookViewId="0">
      <selection activeCell="I77" sqref="I77"/>
    </sheetView>
  </sheetViews>
  <sheetFormatPr defaultRowHeight="15" x14ac:dyDescent="0.25"/>
  <cols>
    <col min="1" max="1" width="11.7109375" customWidth="1"/>
    <col min="2" max="2" width="5.28515625" customWidth="1"/>
    <col min="3" max="3" width="35.85546875" customWidth="1"/>
    <col min="4" max="4" width="16.5703125" customWidth="1"/>
    <col min="5" max="5" width="15.28515625" customWidth="1"/>
    <col min="6" max="6" width="16.5703125" customWidth="1"/>
    <col min="7" max="7" width="16.7109375" customWidth="1"/>
    <col min="8" max="8" width="15" customWidth="1"/>
    <col min="9" max="9" width="16.85546875" customWidth="1"/>
    <col min="10" max="10" width="15" customWidth="1"/>
    <col min="11" max="11" width="24.7109375" customWidth="1"/>
    <col min="12" max="12" width="30" customWidth="1"/>
    <col min="19" max="19" width="11.5703125" customWidth="1"/>
    <col min="20" max="20" width="13" customWidth="1"/>
  </cols>
  <sheetData>
    <row r="1" spans="2:11" ht="27.6" customHeight="1" thickBot="1" x14ac:dyDescent="0.4">
      <c r="C1" s="64" t="s">
        <v>129</v>
      </c>
      <c r="D1" s="223" t="s">
        <v>121</v>
      </c>
      <c r="E1" s="224"/>
      <c r="F1" s="224"/>
      <c r="G1" s="224"/>
      <c r="H1" s="224"/>
      <c r="I1" s="224"/>
      <c r="J1" s="224"/>
      <c r="K1" s="225"/>
    </row>
    <row r="2" spans="2:11" ht="24.6" customHeight="1" thickBot="1" x14ac:dyDescent="0.3"/>
    <row r="3" spans="2:11" ht="43.15" customHeight="1" thickBot="1" x14ac:dyDescent="0.3">
      <c r="C3" s="55" t="s">
        <v>130</v>
      </c>
      <c r="E3" s="232" t="s">
        <v>176</v>
      </c>
      <c r="F3" s="233"/>
      <c r="K3" s="85" t="s">
        <v>131</v>
      </c>
    </row>
    <row r="4" spans="2:11" ht="48.6" customHeight="1" thickBot="1" x14ac:dyDescent="0.3">
      <c r="C4" s="53"/>
      <c r="K4" s="32"/>
    </row>
    <row r="5" spans="2:11" ht="30.6" customHeight="1" thickBot="1" x14ac:dyDescent="0.3"/>
    <row r="6" spans="2:11" ht="75.599999999999994" customHeight="1" thickBot="1" x14ac:dyDescent="0.3">
      <c r="B6" s="36" t="s">
        <v>32</v>
      </c>
      <c r="C6" s="16" t="s">
        <v>122</v>
      </c>
      <c r="D6" s="111" t="s">
        <v>9</v>
      </c>
      <c r="E6" s="107" t="s">
        <v>14</v>
      </c>
      <c r="F6" s="107" t="s">
        <v>10</v>
      </c>
      <c r="G6" s="81" t="s">
        <v>11</v>
      </c>
      <c r="H6" s="113" t="s">
        <v>16</v>
      </c>
      <c r="I6" s="114" t="s">
        <v>17</v>
      </c>
      <c r="K6" s="28" t="s">
        <v>58</v>
      </c>
    </row>
    <row r="7" spans="2:11" ht="31.9" customHeight="1" thickBot="1" x14ac:dyDescent="0.3">
      <c r="C7" s="11"/>
      <c r="D7" s="1"/>
      <c r="E7" s="38"/>
      <c r="F7" s="38"/>
      <c r="G7" s="39"/>
      <c r="H7" s="38"/>
      <c r="I7" s="39"/>
    </row>
    <row r="8" spans="2:11" ht="28.15" customHeight="1" thickBot="1" x14ac:dyDescent="0.3">
      <c r="C8" s="11"/>
      <c r="D8" s="1"/>
      <c r="E8" s="40"/>
      <c r="F8" s="38"/>
      <c r="G8" s="41"/>
      <c r="H8" s="38"/>
      <c r="I8" s="39"/>
      <c r="K8" s="54" t="s">
        <v>76</v>
      </c>
    </row>
    <row r="9" spans="2:11" ht="25.9" customHeight="1" x14ac:dyDescent="0.25">
      <c r="C9" s="11"/>
      <c r="D9" s="1"/>
      <c r="E9" s="40"/>
      <c r="F9" s="38"/>
      <c r="G9" s="39"/>
      <c r="H9" s="38"/>
      <c r="I9" s="39"/>
    </row>
    <row r="10" spans="2:11" ht="20.45" customHeight="1" x14ac:dyDescent="0.25">
      <c r="C10" s="11"/>
      <c r="D10" s="1"/>
      <c r="E10" s="40"/>
      <c r="F10" s="38"/>
      <c r="G10" s="37"/>
      <c r="H10" s="38"/>
      <c r="I10" s="39"/>
    </row>
    <row r="11" spans="2:11" ht="30" customHeight="1" thickBot="1" x14ac:dyDescent="0.3">
      <c r="C11" s="12"/>
      <c r="D11" s="42"/>
      <c r="E11" s="43"/>
      <c r="F11" s="14"/>
      <c r="G11" s="44"/>
      <c r="H11" s="14"/>
      <c r="I11" s="44"/>
    </row>
    <row r="17" spans="2:12" ht="15.75" thickBot="1" x14ac:dyDescent="0.3"/>
    <row r="18" spans="2:12" ht="39.6" customHeight="1" thickBot="1" x14ac:dyDescent="0.3">
      <c r="B18" s="36" t="s">
        <v>33</v>
      </c>
      <c r="C18" s="36" t="s">
        <v>1</v>
      </c>
      <c r="D18" s="111" t="s">
        <v>3</v>
      </c>
      <c r="E18" s="112" t="s">
        <v>123</v>
      </c>
      <c r="F18" s="108" t="s">
        <v>124</v>
      </c>
      <c r="K18" s="115" t="s">
        <v>125</v>
      </c>
    </row>
    <row r="19" spans="2:12" ht="40.15" customHeight="1" thickBot="1" x14ac:dyDescent="0.3">
      <c r="B19" s="25" t="s">
        <v>32</v>
      </c>
      <c r="C19" s="20" t="s">
        <v>0</v>
      </c>
      <c r="D19" s="23" t="s">
        <v>20</v>
      </c>
      <c r="E19" s="86"/>
      <c r="F19" s="89"/>
      <c r="I19" s="28" t="s">
        <v>37</v>
      </c>
      <c r="K19" s="115" t="s">
        <v>126</v>
      </c>
    </row>
    <row r="20" spans="2:12" ht="75.75" thickBot="1" x14ac:dyDescent="0.3">
      <c r="B20" s="26" t="s">
        <v>33</v>
      </c>
      <c r="C20" s="21" t="s">
        <v>77</v>
      </c>
      <c r="D20" s="22" t="s">
        <v>85</v>
      </c>
      <c r="E20" s="87"/>
      <c r="F20" s="2"/>
      <c r="I20" s="84" t="s">
        <v>39</v>
      </c>
    </row>
    <row r="21" spans="2:12" ht="38.450000000000003" customHeight="1" thickBot="1" x14ac:dyDescent="0.3">
      <c r="B21" s="26" t="s">
        <v>34</v>
      </c>
      <c r="C21" s="21" t="s">
        <v>2</v>
      </c>
      <c r="D21" s="23" t="s">
        <v>4</v>
      </c>
      <c r="E21" s="87"/>
      <c r="F21" s="2"/>
    </row>
    <row r="22" spans="2:12" ht="36.6" customHeight="1" thickBot="1" x14ac:dyDescent="0.3">
      <c r="B22" s="26" t="s">
        <v>35</v>
      </c>
      <c r="C22" s="21" t="s">
        <v>38</v>
      </c>
      <c r="D22" s="22" t="s">
        <v>5</v>
      </c>
      <c r="E22" s="87"/>
      <c r="F22" s="2"/>
    </row>
    <row r="23" spans="2:12" ht="45.75" thickBot="1" x14ac:dyDescent="0.3">
      <c r="B23" s="27" t="s">
        <v>36</v>
      </c>
      <c r="C23" s="21" t="s">
        <v>6</v>
      </c>
      <c r="D23" s="24" t="s">
        <v>7</v>
      </c>
      <c r="E23" s="88"/>
      <c r="F23" s="4"/>
    </row>
    <row r="24" spans="2:12" ht="40.9" customHeight="1" x14ac:dyDescent="0.25"/>
    <row r="25" spans="2:12" ht="14.45" customHeight="1" thickBot="1" x14ac:dyDescent="0.3">
      <c r="D25" s="110"/>
      <c r="E25" s="110"/>
      <c r="F25" s="110"/>
      <c r="G25" s="110"/>
    </row>
    <row r="26" spans="2:12" ht="15.75" thickBot="1" x14ac:dyDescent="0.3">
      <c r="B26" s="201" t="s">
        <v>34</v>
      </c>
      <c r="C26" s="199" t="s">
        <v>101</v>
      </c>
      <c r="D26" s="228" t="s">
        <v>123</v>
      </c>
      <c r="E26" s="229"/>
      <c r="F26" s="230" t="s">
        <v>127</v>
      </c>
      <c r="G26" s="231"/>
      <c r="L26" s="49" t="s">
        <v>37</v>
      </c>
    </row>
    <row r="27" spans="2:12" ht="30.75" thickBot="1" x14ac:dyDescent="0.3">
      <c r="B27" s="202"/>
      <c r="C27" s="200"/>
      <c r="D27" s="9" t="s">
        <v>21</v>
      </c>
      <c r="E27" s="9" t="s">
        <v>22</v>
      </c>
      <c r="F27" s="90" t="s">
        <v>21</v>
      </c>
      <c r="G27" s="90" t="s">
        <v>22</v>
      </c>
      <c r="L27" s="69" t="s">
        <v>57</v>
      </c>
    </row>
    <row r="28" spans="2:12" x14ac:dyDescent="0.25">
      <c r="C28" s="19" t="s">
        <v>26</v>
      </c>
      <c r="D28" s="6"/>
      <c r="E28" s="6"/>
      <c r="F28" s="6"/>
      <c r="G28" s="6"/>
      <c r="L28" s="216" t="s">
        <v>108</v>
      </c>
    </row>
    <row r="29" spans="2:12" ht="21.6" customHeight="1" x14ac:dyDescent="0.25">
      <c r="C29" s="15" t="s">
        <v>27</v>
      </c>
      <c r="D29" s="7"/>
      <c r="E29" s="7"/>
      <c r="F29" s="7"/>
      <c r="G29" s="7"/>
      <c r="L29" s="217"/>
    </row>
    <row r="30" spans="2:12" ht="23.45" customHeight="1" x14ac:dyDescent="0.25">
      <c r="C30" s="15" t="s">
        <v>28</v>
      </c>
      <c r="D30" s="7"/>
      <c r="E30" s="7"/>
      <c r="F30" s="7"/>
      <c r="G30" s="7"/>
      <c r="L30" s="217"/>
    </row>
    <row r="31" spans="2:12" ht="67.900000000000006" customHeight="1" x14ac:dyDescent="0.25">
      <c r="C31" s="15" t="s">
        <v>29</v>
      </c>
      <c r="D31" s="7"/>
      <c r="E31" s="7"/>
      <c r="F31" s="7"/>
      <c r="G31" s="7"/>
      <c r="L31" s="218"/>
    </row>
    <row r="32" spans="2:12" ht="26.45" customHeight="1" x14ac:dyDescent="0.25">
      <c r="C32" s="15" t="s">
        <v>23</v>
      </c>
      <c r="D32" s="7"/>
      <c r="E32" s="7"/>
      <c r="F32" s="7"/>
      <c r="G32" s="7"/>
    </row>
    <row r="33" spans="2:12" ht="21" customHeight="1" x14ac:dyDescent="0.25">
      <c r="C33" s="15" t="s">
        <v>24</v>
      </c>
      <c r="D33" s="7"/>
      <c r="E33" s="7"/>
      <c r="F33" s="7"/>
      <c r="G33" s="7"/>
    </row>
    <row r="34" spans="2:12" ht="36" customHeight="1" thickBot="1" x14ac:dyDescent="0.3">
      <c r="C34" s="18" t="s">
        <v>25</v>
      </c>
      <c r="D34" s="8"/>
      <c r="E34" s="8"/>
      <c r="F34" s="8"/>
      <c r="G34" s="8"/>
    </row>
    <row r="35" spans="2:12" ht="34.9" customHeight="1" thickBot="1" x14ac:dyDescent="0.3"/>
    <row r="36" spans="2:12" ht="37.9" customHeight="1" thickBot="1" x14ac:dyDescent="0.3">
      <c r="L36" s="33" t="s">
        <v>64</v>
      </c>
    </row>
    <row r="37" spans="2:12" ht="82.15" customHeight="1" thickBot="1" x14ac:dyDescent="0.3">
      <c r="B37" s="36" t="s">
        <v>35</v>
      </c>
      <c r="C37" s="16" t="s">
        <v>102</v>
      </c>
      <c r="D37" s="107" t="s">
        <v>3</v>
      </c>
      <c r="E37" s="107" t="s">
        <v>128</v>
      </c>
      <c r="F37" s="108" t="s">
        <v>124</v>
      </c>
      <c r="L37" s="34" t="s">
        <v>79</v>
      </c>
    </row>
    <row r="38" spans="2:12" ht="76.900000000000006" customHeight="1" thickBot="1" x14ac:dyDescent="0.3">
      <c r="C38" s="19" t="s">
        <v>30</v>
      </c>
      <c r="D38" s="13" t="s">
        <v>19</v>
      </c>
      <c r="E38" s="6"/>
      <c r="F38" s="6"/>
      <c r="L38" s="35" t="s">
        <v>80</v>
      </c>
    </row>
    <row r="39" spans="2:12" ht="52.15" customHeight="1" thickBot="1" x14ac:dyDescent="0.3">
      <c r="C39" s="18" t="s">
        <v>78</v>
      </c>
      <c r="D39" s="14" t="s">
        <v>86</v>
      </c>
      <c r="E39" s="8"/>
      <c r="F39" s="8"/>
      <c r="L39" s="80" t="s">
        <v>96</v>
      </c>
    </row>
    <row r="40" spans="2:12" ht="43.15" customHeight="1" x14ac:dyDescent="0.25"/>
    <row r="41" spans="2:12" ht="21.6" customHeight="1" thickBot="1" x14ac:dyDescent="0.3"/>
    <row r="42" spans="2:12" ht="45.75" thickBot="1" x14ac:dyDescent="0.3">
      <c r="B42" s="36" t="s">
        <v>36</v>
      </c>
      <c r="C42" s="16" t="s">
        <v>110</v>
      </c>
      <c r="D42" s="107" t="s">
        <v>103</v>
      </c>
      <c r="E42" s="109" t="s">
        <v>109</v>
      </c>
    </row>
    <row r="43" spans="2:12" ht="60.6" customHeight="1" thickBot="1" x14ac:dyDescent="0.3">
      <c r="C43" s="9" t="s">
        <v>41</v>
      </c>
      <c r="D43" s="32"/>
      <c r="E43" s="8"/>
    </row>
    <row r="44" spans="2:12" ht="38.450000000000003" customHeight="1" x14ac:dyDescent="0.25"/>
    <row r="45" spans="2:12" ht="22.9" customHeight="1" thickBot="1" x14ac:dyDescent="0.3"/>
    <row r="46" spans="2:12" ht="47.45" customHeight="1" thickBot="1" x14ac:dyDescent="0.3">
      <c r="B46" s="36" t="s">
        <v>69</v>
      </c>
      <c r="C46" s="16" t="s">
        <v>107</v>
      </c>
      <c r="D46" s="107" t="s">
        <v>128</v>
      </c>
      <c r="E46" s="109" t="s">
        <v>124</v>
      </c>
    </row>
    <row r="47" spans="2:12" ht="42" customHeight="1" thickBot="1" x14ac:dyDescent="0.3">
      <c r="C47" s="9" t="s">
        <v>42</v>
      </c>
      <c r="D47" s="32"/>
      <c r="E47" s="8"/>
    </row>
    <row r="48" spans="2:12" ht="27.6" customHeight="1" thickBot="1" x14ac:dyDescent="0.3"/>
    <row r="49" spans="2:13" ht="19.149999999999999" customHeight="1" thickBot="1" x14ac:dyDescent="0.3">
      <c r="L49" s="65" t="s">
        <v>64</v>
      </c>
    </row>
    <row r="50" spans="2:13" ht="24.6" customHeight="1" thickBot="1" x14ac:dyDescent="0.3">
      <c r="H50" s="70"/>
      <c r="I50" s="70"/>
      <c r="L50" s="226" t="s">
        <v>40</v>
      </c>
    </row>
    <row r="51" spans="2:13" ht="40.9" customHeight="1" thickBot="1" x14ac:dyDescent="0.3">
      <c r="B51" s="36" t="s">
        <v>70</v>
      </c>
      <c r="C51" s="36" t="s">
        <v>106</v>
      </c>
      <c r="D51" s="107" t="s">
        <v>128</v>
      </c>
      <c r="E51" s="108" t="s">
        <v>124</v>
      </c>
      <c r="G51" s="219" t="s">
        <v>111</v>
      </c>
      <c r="H51" s="213"/>
      <c r="I51" s="70"/>
      <c r="L51" s="227"/>
    </row>
    <row r="52" spans="2:13" ht="21.6" customHeight="1" x14ac:dyDescent="0.25">
      <c r="C52" s="19" t="s">
        <v>31</v>
      </c>
      <c r="D52" s="7"/>
      <c r="E52" s="6"/>
      <c r="G52" s="220"/>
      <c r="H52" s="221"/>
      <c r="I52" s="70"/>
    </row>
    <row r="53" spans="2:13" ht="19.149999999999999" customHeight="1" thickBot="1" x14ac:dyDescent="0.3">
      <c r="C53" s="27" t="s">
        <v>78</v>
      </c>
      <c r="D53" s="8"/>
      <c r="E53" s="8"/>
      <c r="G53" s="222"/>
      <c r="H53" s="215"/>
      <c r="I53" s="70"/>
    </row>
    <row r="54" spans="2:13" ht="30.6" customHeight="1" x14ac:dyDescent="0.25"/>
    <row r="55" spans="2:13" ht="30.6" customHeight="1" thickBot="1" x14ac:dyDescent="0.3"/>
    <row r="56" spans="2:13" ht="29.45" customHeight="1" x14ac:dyDescent="0.25">
      <c r="B56" s="199" t="s">
        <v>71</v>
      </c>
      <c r="C56" s="203" t="s">
        <v>105</v>
      </c>
      <c r="D56" s="97" t="s">
        <v>91</v>
      </c>
      <c r="E56" s="95" t="s">
        <v>92</v>
      </c>
      <c r="F56" s="95" t="s">
        <v>93</v>
      </c>
      <c r="G56" s="96" t="s">
        <v>94</v>
      </c>
      <c r="H56" s="97" t="s">
        <v>112</v>
      </c>
      <c r="I56" s="95" t="s">
        <v>113</v>
      </c>
      <c r="J56" s="95" t="s">
        <v>114</v>
      </c>
      <c r="K56" s="96" t="s">
        <v>115</v>
      </c>
      <c r="M56" s="70"/>
    </row>
    <row r="57" spans="2:13" ht="28.9" customHeight="1" thickBot="1" x14ac:dyDescent="0.3">
      <c r="B57" s="205"/>
      <c r="C57" s="204"/>
      <c r="D57" s="206" t="s">
        <v>128</v>
      </c>
      <c r="E57" s="207"/>
      <c r="F57" s="207"/>
      <c r="G57" s="208"/>
      <c r="H57" s="209" t="s">
        <v>127</v>
      </c>
      <c r="I57" s="210"/>
      <c r="J57" s="210"/>
      <c r="K57" s="211"/>
      <c r="L57" s="70"/>
    </row>
    <row r="58" spans="2:13" ht="63" customHeight="1" x14ac:dyDescent="0.25">
      <c r="B58" s="205"/>
      <c r="C58" s="204"/>
      <c r="D58" s="98" t="s">
        <v>116</v>
      </c>
      <c r="E58" s="82" t="s">
        <v>118</v>
      </c>
      <c r="F58" s="82" t="s">
        <v>90</v>
      </c>
      <c r="G58" s="83" t="s">
        <v>37</v>
      </c>
      <c r="H58" s="103" t="s">
        <v>116</v>
      </c>
      <c r="I58" s="91" t="s">
        <v>117</v>
      </c>
      <c r="J58" s="91" t="s">
        <v>90</v>
      </c>
      <c r="K58" s="92" t="s">
        <v>37</v>
      </c>
      <c r="L58" s="212" t="s">
        <v>119</v>
      </c>
      <c r="M58" s="213"/>
    </row>
    <row r="59" spans="2:13" ht="25.9" customHeight="1" thickBot="1" x14ac:dyDescent="0.3">
      <c r="B59" s="40" t="s">
        <v>32</v>
      </c>
      <c r="C59" s="72" t="s">
        <v>59</v>
      </c>
      <c r="D59" s="99"/>
      <c r="E59" s="2"/>
      <c r="F59" s="2"/>
      <c r="G59" s="3"/>
      <c r="H59" s="99"/>
      <c r="I59" s="2"/>
      <c r="J59" s="2"/>
      <c r="K59" s="3"/>
      <c r="L59" s="214"/>
      <c r="M59" s="215"/>
    </row>
    <row r="60" spans="2:13" ht="35.450000000000003" customHeight="1" x14ac:dyDescent="0.25">
      <c r="B60" s="40" t="s">
        <v>60</v>
      </c>
      <c r="C60" s="73" t="s">
        <v>88</v>
      </c>
      <c r="D60" s="100"/>
      <c r="E60" s="71"/>
      <c r="F60" s="71"/>
      <c r="G60" s="61"/>
      <c r="H60" s="104"/>
      <c r="I60" s="93"/>
      <c r="J60" s="93"/>
      <c r="K60" s="94"/>
    </row>
    <row r="61" spans="2:13" ht="21.6" customHeight="1" x14ac:dyDescent="0.25">
      <c r="B61" s="40" t="s">
        <v>89</v>
      </c>
      <c r="C61" s="73" t="s">
        <v>87</v>
      </c>
      <c r="D61" s="100"/>
      <c r="E61" s="71"/>
      <c r="F61" s="71"/>
      <c r="G61" s="61"/>
      <c r="H61" s="104"/>
      <c r="I61" s="93"/>
      <c r="J61" s="93"/>
      <c r="K61" s="94"/>
    </row>
    <row r="62" spans="2:13" ht="23.45" customHeight="1" x14ac:dyDescent="0.25">
      <c r="B62" s="40" t="s">
        <v>33</v>
      </c>
      <c r="C62" s="74" t="s">
        <v>61</v>
      </c>
      <c r="D62" s="99"/>
      <c r="E62" s="2"/>
      <c r="F62" s="2"/>
      <c r="G62" s="3"/>
      <c r="H62" s="99"/>
      <c r="I62" s="2"/>
      <c r="J62" s="2"/>
      <c r="K62" s="3"/>
    </row>
    <row r="63" spans="2:13" ht="27.6" customHeight="1" thickBot="1" x14ac:dyDescent="0.3">
      <c r="B63" s="43" t="s">
        <v>34</v>
      </c>
      <c r="C63" s="75" t="s">
        <v>62</v>
      </c>
      <c r="D63" s="101"/>
      <c r="E63" s="4"/>
      <c r="F63" s="4"/>
      <c r="G63" s="102"/>
      <c r="H63" s="101"/>
      <c r="I63" s="4"/>
      <c r="J63" s="4"/>
      <c r="K63" s="5"/>
    </row>
    <row r="64" spans="2:13" ht="27.6" customHeight="1" thickBot="1" x14ac:dyDescent="0.3">
      <c r="B64" s="1"/>
      <c r="C64" s="105" t="s">
        <v>63</v>
      </c>
      <c r="D64" s="106"/>
      <c r="G64" s="105" t="s">
        <v>63</v>
      </c>
      <c r="H64" s="106"/>
    </row>
    <row r="65" spans="2:6" ht="40.15" customHeight="1" x14ac:dyDescent="0.25">
      <c r="B65" s="1"/>
      <c r="D65" s="60"/>
    </row>
    <row r="66" spans="2:6" ht="34.9" customHeight="1" thickBot="1" x14ac:dyDescent="0.3"/>
    <row r="67" spans="2:6" ht="36.6" customHeight="1" thickBot="1" x14ac:dyDescent="0.3">
      <c r="B67" s="36" t="s">
        <v>72</v>
      </c>
      <c r="C67" s="36" t="s">
        <v>120</v>
      </c>
      <c r="D67" s="81" t="s">
        <v>128</v>
      </c>
      <c r="F67" s="1"/>
    </row>
    <row r="68" spans="2:6" ht="40.9" customHeight="1" x14ac:dyDescent="0.25">
      <c r="C68" s="59" t="s">
        <v>68</v>
      </c>
      <c r="D68" s="58"/>
    </row>
    <row r="69" spans="2:6" ht="40.15" customHeight="1" x14ac:dyDescent="0.25">
      <c r="C69" s="57" t="s">
        <v>66</v>
      </c>
      <c r="D69" s="56"/>
    </row>
    <row r="70" spans="2:6" ht="29.45" customHeight="1" x14ac:dyDescent="0.25">
      <c r="C70" s="57" t="s">
        <v>67</v>
      </c>
      <c r="D70" s="56"/>
    </row>
    <row r="71" spans="2:6" ht="41.45" customHeight="1" x14ac:dyDescent="0.25">
      <c r="C71" s="57" t="s">
        <v>81</v>
      </c>
      <c r="D71" s="56"/>
    </row>
    <row r="72" spans="2:6" ht="44.45" customHeight="1" x14ac:dyDescent="0.25">
      <c r="C72" s="67" t="s">
        <v>82</v>
      </c>
      <c r="D72" s="68"/>
    </row>
    <row r="73" spans="2:6" ht="49.15" customHeight="1" thickBot="1" x14ac:dyDescent="0.3">
      <c r="C73" s="31" t="s">
        <v>83</v>
      </c>
      <c r="D73" s="30"/>
    </row>
    <row r="75" spans="2:6" ht="48.6" customHeight="1" thickBot="1" x14ac:dyDescent="0.3"/>
    <row r="76" spans="2:6" ht="61.15" customHeight="1" thickBot="1" x14ac:dyDescent="0.3">
      <c r="B76" s="36" t="s">
        <v>73</v>
      </c>
      <c r="C76" s="63" t="s">
        <v>84</v>
      </c>
      <c r="D76" s="79" t="s">
        <v>104</v>
      </c>
      <c r="E76" s="79" t="s">
        <v>65</v>
      </c>
      <c r="F76" s="79" t="s">
        <v>95</v>
      </c>
    </row>
    <row r="77" spans="2:6" ht="28.9" customHeight="1" x14ac:dyDescent="0.25">
      <c r="C77" s="76" t="s">
        <v>97</v>
      </c>
      <c r="D77" s="7"/>
      <c r="E77" s="7"/>
      <c r="F77" s="37"/>
    </row>
    <row r="78" spans="2:6" ht="27" customHeight="1" x14ac:dyDescent="0.25">
      <c r="C78" s="77" t="s">
        <v>99</v>
      </c>
      <c r="D78" s="7"/>
      <c r="E78" s="7"/>
      <c r="F78" s="37"/>
    </row>
    <row r="79" spans="2:6" ht="25.15" customHeight="1" x14ac:dyDescent="0.25">
      <c r="C79" s="77" t="s">
        <v>98</v>
      </c>
      <c r="D79" s="7"/>
      <c r="E79" s="7"/>
      <c r="F79" s="37"/>
    </row>
    <row r="80" spans="2:6" ht="27.6" customHeight="1" thickBot="1" x14ac:dyDescent="0.3">
      <c r="C80" s="62" t="s">
        <v>100</v>
      </c>
      <c r="D80" s="8"/>
      <c r="E80" s="8"/>
      <c r="F80" s="66"/>
    </row>
  </sheetData>
  <mergeCells count="14">
    <mergeCell ref="H57:K57"/>
    <mergeCell ref="L58:M59"/>
    <mergeCell ref="L28:L31"/>
    <mergeCell ref="G51:H53"/>
    <mergeCell ref="D1:K1"/>
    <mergeCell ref="L50:L51"/>
    <mergeCell ref="D26:E26"/>
    <mergeCell ref="F26:G26"/>
    <mergeCell ref="E3:F3"/>
    <mergeCell ref="C26:C27"/>
    <mergeCell ref="B26:B27"/>
    <mergeCell ref="C56:C58"/>
    <mergeCell ref="B56:B58"/>
    <mergeCell ref="D57:G5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1"/>
  <sheetViews>
    <sheetView workbookViewId="0">
      <selection activeCell="F12" sqref="F12"/>
    </sheetView>
  </sheetViews>
  <sheetFormatPr defaultRowHeight="15" x14ac:dyDescent="0.25"/>
  <cols>
    <col min="3" max="3" width="29.42578125" customWidth="1"/>
    <col min="4" max="4" width="14.7109375" customWidth="1"/>
    <col min="5" max="5" width="11.7109375" customWidth="1"/>
    <col min="6" max="6" width="10.28515625" customWidth="1"/>
    <col min="7" max="7" width="11.7109375" customWidth="1"/>
    <col min="8" max="8" width="13" customWidth="1"/>
    <col min="9" max="9" width="19.42578125" customWidth="1"/>
  </cols>
  <sheetData>
    <row r="2" spans="2:9" ht="15.75" thickBot="1" x14ac:dyDescent="0.3"/>
    <row r="3" spans="2:9" ht="42.6" customHeight="1" thickBot="1" x14ac:dyDescent="0.3">
      <c r="C3" s="234" t="s">
        <v>179</v>
      </c>
      <c r="D3" s="235"/>
      <c r="E3" s="235"/>
      <c r="F3" s="235"/>
      <c r="G3" s="235"/>
      <c r="H3" s="235"/>
      <c r="I3" s="236"/>
    </row>
    <row r="4" spans="2:9" ht="15.75" thickBot="1" x14ac:dyDescent="0.3"/>
    <row r="5" spans="2:9" ht="92.45" customHeight="1" thickBot="1" x14ac:dyDescent="0.3">
      <c r="C5" s="16" t="s">
        <v>75</v>
      </c>
      <c r="D5" s="22" t="s">
        <v>9</v>
      </c>
      <c r="E5" s="78" t="s">
        <v>14</v>
      </c>
      <c r="F5" s="9" t="s">
        <v>10</v>
      </c>
      <c r="G5" s="10" t="s">
        <v>11</v>
      </c>
      <c r="H5" s="17" t="s">
        <v>16</v>
      </c>
      <c r="I5" s="29" t="s">
        <v>17</v>
      </c>
    </row>
    <row r="6" spans="2:9" x14ac:dyDescent="0.25">
      <c r="C6" s="11" t="s">
        <v>8</v>
      </c>
      <c r="D6" s="1">
        <v>276</v>
      </c>
      <c r="E6" s="38">
        <v>200</v>
      </c>
      <c r="F6" s="38" t="s">
        <v>15</v>
      </c>
      <c r="G6" s="39" t="s">
        <v>15</v>
      </c>
      <c r="H6" s="38" t="s">
        <v>18</v>
      </c>
      <c r="I6" s="39">
        <v>10</v>
      </c>
    </row>
    <row r="7" spans="2:9" x14ac:dyDescent="0.25">
      <c r="C7" s="11" t="s">
        <v>43</v>
      </c>
      <c r="D7" s="1" t="s">
        <v>15</v>
      </c>
      <c r="E7" s="40" t="s">
        <v>15</v>
      </c>
      <c r="F7" s="38">
        <v>200</v>
      </c>
      <c r="G7" s="41">
        <v>4300</v>
      </c>
      <c r="H7" s="38" t="s">
        <v>15</v>
      </c>
      <c r="I7" s="39" t="s">
        <v>15</v>
      </c>
    </row>
    <row r="8" spans="2:9" x14ac:dyDescent="0.25">
      <c r="C8" s="11" t="s">
        <v>12</v>
      </c>
      <c r="D8" s="1">
        <v>444</v>
      </c>
      <c r="E8" s="40" t="s">
        <v>15</v>
      </c>
      <c r="F8" s="38" t="s">
        <v>15</v>
      </c>
      <c r="G8" s="39" t="s">
        <v>15</v>
      </c>
      <c r="H8" s="38" t="s">
        <v>15</v>
      </c>
      <c r="I8" s="39" t="s">
        <v>15</v>
      </c>
    </row>
    <row r="9" spans="2:9" x14ac:dyDescent="0.25">
      <c r="C9" s="11" t="s">
        <v>44</v>
      </c>
      <c r="D9" s="1" t="s">
        <v>15</v>
      </c>
      <c r="E9" s="40" t="s">
        <v>15</v>
      </c>
      <c r="F9" s="38">
        <v>200</v>
      </c>
      <c r="G9" s="41">
        <v>2800</v>
      </c>
      <c r="H9" s="38" t="s">
        <v>15</v>
      </c>
      <c r="I9" s="39" t="s">
        <v>15</v>
      </c>
    </row>
    <row r="10" spans="2:9" ht="15.75" thickBot="1" x14ac:dyDescent="0.3">
      <c r="C10" s="12" t="s">
        <v>13</v>
      </c>
      <c r="D10" s="42">
        <v>400</v>
      </c>
      <c r="E10" s="43" t="s">
        <v>15</v>
      </c>
      <c r="F10" s="14" t="s">
        <v>15</v>
      </c>
      <c r="G10" s="44" t="s">
        <v>15</v>
      </c>
      <c r="H10" s="14" t="s">
        <v>15</v>
      </c>
      <c r="I10" s="44" t="s">
        <v>15</v>
      </c>
    </row>
    <row r="14" spans="2:9" ht="15.75" thickBot="1" x14ac:dyDescent="0.3"/>
    <row r="15" spans="2:9" ht="15.75" thickBot="1" x14ac:dyDescent="0.3">
      <c r="B15" s="228" t="s">
        <v>56</v>
      </c>
      <c r="C15" s="229"/>
    </row>
    <row r="16" spans="2:9" ht="81.599999999999994" customHeight="1" x14ac:dyDescent="0.25">
      <c r="B16" s="50" t="s">
        <v>51</v>
      </c>
      <c r="C16" s="45" t="s">
        <v>45</v>
      </c>
    </row>
    <row r="17" spans="2:3" ht="21.6" customHeight="1" x14ac:dyDescent="0.25">
      <c r="B17" s="51" t="s">
        <v>52</v>
      </c>
      <c r="C17" s="46" t="s">
        <v>46</v>
      </c>
    </row>
    <row r="18" spans="2:3" ht="60" x14ac:dyDescent="0.25">
      <c r="B18" s="51" t="s">
        <v>53</v>
      </c>
      <c r="C18" s="47" t="s">
        <v>47</v>
      </c>
    </row>
    <row r="19" spans="2:3" x14ac:dyDescent="0.25">
      <c r="B19" s="51" t="s">
        <v>52</v>
      </c>
      <c r="C19" s="46" t="s">
        <v>48</v>
      </c>
    </row>
    <row r="20" spans="2:3" x14ac:dyDescent="0.25">
      <c r="B20" s="51" t="s">
        <v>54</v>
      </c>
      <c r="C20" s="46" t="s">
        <v>49</v>
      </c>
    </row>
    <row r="21" spans="2:3" ht="15.75" thickBot="1" x14ac:dyDescent="0.3">
      <c r="B21" s="52" t="s">
        <v>55</v>
      </c>
      <c r="C21" s="48" t="s">
        <v>50</v>
      </c>
    </row>
  </sheetData>
  <mergeCells count="2">
    <mergeCell ref="C3:I3"/>
    <mergeCell ref="B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1:G17"/>
  <sheetViews>
    <sheetView zoomScale="85" zoomScaleNormal="85" workbookViewId="0">
      <selection activeCell="F19" sqref="F19"/>
    </sheetView>
  </sheetViews>
  <sheetFormatPr defaultColWidth="8.85546875" defaultRowHeight="15" x14ac:dyDescent="0.25"/>
  <cols>
    <col min="3" max="3" width="7.28515625" customWidth="1"/>
    <col min="4" max="4" width="15.7109375" customWidth="1"/>
    <col min="5" max="5" width="47.5703125" customWidth="1"/>
    <col min="6" max="6" width="21.7109375" customWidth="1"/>
  </cols>
  <sheetData>
    <row r="1" spans="4:7" ht="30" customHeight="1" thickBot="1" x14ac:dyDescent="0.3">
      <c r="D1" s="234" t="s">
        <v>180</v>
      </c>
      <c r="E1" s="235"/>
      <c r="F1" s="235"/>
      <c r="G1" s="236"/>
    </row>
    <row r="2" spans="4:7" ht="24" customHeight="1" thickBot="1" x14ac:dyDescent="0.3">
      <c r="D2" s="237" t="s">
        <v>74</v>
      </c>
      <c r="E2" s="238"/>
      <c r="F2" s="238"/>
      <c r="G2" s="239"/>
    </row>
    <row r="3" spans="4:7" ht="72" customHeight="1" x14ac:dyDescent="0.25"/>
    <row r="17" ht="14.45" customHeight="1" x14ac:dyDescent="0.25"/>
  </sheetData>
  <mergeCells count="2">
    <mergeCell ref="D1:G1"/>
    <mergeCell ref="D2:G2"/>
  </mergeCells>
  <pageMargins left="0.7" right="0.7" top="0.75" bottom="0.75" header="0.3" footer="0.3"/>
  <pageSetup paperSize="8"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8"/>
  <sheetViews>
    <sheetView workbookViewId="0">
      <selection activeCell="L34" sqref="L34"/>
    </sheetView>
  </sheetViews>
  <sheetFormatPr defaultColWidth="8.85546875" defaultRowHeight="12.75" x14ac:dyDescent="0.2"/>
  <cols>
    <col min="1" max="1" width="8.85546875" style="116" customWidth="1"/>
    <col min="2" max="2" width="16.7109375" style="116" customWidth="1"/>
    <col min="3" max="3" width="38.7109375" style="116" customWidth="1"/>
    <col min="4" max="4" width="17.7109375" style="116" customWidth="1"/>
    <col min="5" max="5" width="16.7109375" style="116" customWidth="1"/>
    <col min="6" max="6" width="22.28515625" style="116" customWidth="1"/>
    <col min="7" max="7" width="20.28515625" style="116" customWidth="1"/>
    <col min="8" max="8" width="18.140625" style="116" customWidth="1"/>
    <col min="9" max="9" width="17.28515625" style="116" customWidth="1"/>
    <col min="10" max="10" width="9.7109375" style="116" customWidth="1"/>
    <col min="11" max="11" width="47" style="116" customWidth="1"/>
    <col min="12" max="12" width="32.42578125" style="116" customWidth="1"/>
    <col min="13" max="13" width="12.7109375" style="116" customWidth="1"/>
    <col min="14" max="14" width="17.140625" style="116" customWidth="1"/>
    <col min="15" max="15" width="8.85546875" style="116"/>
    <col min="16" max="16" width="15.85546875" style="116" customWidth="1"/>
    <col min="17" max="17" width="8.85546875" style="116"/>
    <col min="18" max="18" width="14.85546875" style="116" customWidth="1"/>
    <col min="19" max="16384" width="8.85546875" style="116"/>
  </cols>
  <sheetData>
    <row r="1" spans="2:10" ht="13.5" thickBot="1" x14ac:dyDescent="0.25"/>
    <row r="2" spans="2:10" ht="55.15" customHeight="1" thickBot="1" x14ac:dyDescent="0.25">
      <c r="C2" s="145" t="s">
        <v>181</v>
      </c>
      <c r="E2" s="244" t="s">
        <v>178</v>
      </c>
      <c r="F2" s="245"/>
      <c r="G2" s="246"/>
    </row>
    <row r="3" spans="2:10" ht="18" customHeight="1" thickBot="1" x14ac:dyDescent="0.25">
      <c r="C3" s="139" t="s">
        <v>177</v>
      </c>
    </row>
    <row r="4" spans="2:10" ht="14.45" customHeight="1" x14ac:dyDescent="0.2"/>
    <row r="5" spans="2:10" ht="16.899999999999999" customHeight="1" thickBot="1" x14ac:dyDescent="0.25">
      <c r="B5" s="117"/>
      <c r="D5" s="117"/>
      <c r="F5" s="117"/>
      <c r="H5" s="117"/>
      <c r="J5" s="117"/>
    </row>
    <row r="6" spans="2:10" ht="31.9" customHeight="1" thickBot="1" x14ac:dyDescent="0.25">
      <c r="C6" s="240" t="s">
        <v>172</v>
      </c>
      <c r="D6" s="240"/>
      <c r="E6" s="240"/>
      <c r="F6" s="133" t="s">
        <v>174</v>
      </c>
      <c r="G6" s="117"/>
      <c r="H6" s="138"/>
      <c r="J6" s="117"/>
    </row>
    <row r="7" spans="2:10" ht="15" customHeight="1" x14ac:dyDescent="0.2">
      <c r="B7" s="117"/>
      <c r="C7" s="160">
        <v>768.45</v>
      </c>
      <c r="D7" s="168" t="s">
        <v>132</v>
      </c>
      <c r="E7" s="161" t="s">
        <v>133</v>
      </c>
      <c r="F7" s="117"/>
      <c r="H7" s="117"/>
      <c r="J7" s="117"/>
    </row>
    <row r="8" spans="2:10" ht="15" x14ac:dyDescent="0.2">
      <c r="B8" s="117"/>
      <c r="C8" s="160">
        <v>245.1</v>
      </c>
      <c r="D8" s="168" t="s">
        <v>132</v>
      </c>
      <c r="E8" s="161" t="s">
        <v>134</v>
      </c>
      <c r="F8" s="117"/>
      <c r="H8" s="117"/>
      <c r="J8" s="117"/>
    </row>
    <row r="9" spans="2:10" ht="15" x14ac:dyDescent="0.2">
      <c r="B9" s="117"/>
      <c r="C9" s="160">
        <v>523.41999999999996</v>
      </c>
      <c r="D9" s="168" t="s">
        <v>132</v>
      </c>
      <c r="E9" s="161" t="s">
        <v>135</v>
      </c>
      <c r="F9" s="117"/>
      <c r="H9" s="117"/>
      <c r="J9" s="117"/>
    </row>
    <row r="10" spans="2:10" x14ac:dyDescent="0.2">
      <c r="B10" s="117"/>
      <c r="C10" s="162"/>
      <c r="D10" s="169"/>
      <c r="E10" s="163"/>
      <c r="F10" s="117"/>
      <c r="H10" s="117"/>
      <c r="J10" s="117"/>
    </row>
    <row r="11" spans="2:10" x14ac:dyDescent="0.2">
      <c r="B11" s="117"/>
      <c r="C11" s="164">
        <v>20.64</v>
      </c>
      <c r="D11" s="169" t="s">
        <v>132</v>
      </c>
      <c r="E11" s="163" t="s">
        <v>173</v>
      </c>
      <c r="F11" s="117"/>
      <c r="H11" s="117"/>
      <c r="J11" s="117"/>
    </row>
    <row r="12" spans="2:10" ht="14.45" customHeight="1" x14ac:dyDescent="0.2">
      <c r="B12" s="117"/>
      <c r="D12" s="117"/>
      <c r="F12" s="117"/>
      <c r="G12" s="253" t="s">
        <v>188</v>
      </c>
      <c r="H12" s="254"/>
      <c r="I12" s="255"/>
      <c r="J12" s="117"/>
    </row>
    <row r="13" spans="2:10" ht="13.15" customHeight="1" x14ac:dyDescent="0.2">
      <c r="B13" s="117"/>
      <c r="D13" s="117"/>
      <c r="F13" s="117"/>
      <c r="G13" s="256"/>
      <c r="H13" s="257"/>
      <c r="I13" s="258"/>
      <c r="J13" s="117"/>
    </row>
    <row r="14" spans="2:10" ht="39" customHeight="1" x14ac:dyDescent="0.2">
      <c r="B14" s="117"/>
      <c r="C14" s="158" t="s">
        <v>183</v>
      </c>
      <c r="D14" s="159">
        <v>2725626.76</v>
      </c>
      <c r="E14" s="133" t="s">
        <v>171</v>
      </c>
      <c r="F14" s="117"/>
      <c r="G14" s="256"/>
      <c r="H14" s="257"/>
      <c r="I14" s="258"/>
      <c r="J14" s="117"/>
    </row>
    <row r="15" spans="2:10" ht="31.15" customHeight="1" x14ac:dyDescent="0.2">
      <c r="B15" s="117"/>
      <c r="C15" s="132" t="s">
        <v>184</v>
      </c>
      <c r="D15" s="172">
        <f>I35</f>
        <v>1244129.6264</v>
      </c>
      <c r="G15" s="256"/>
      <c r="H15" s="257"/>
      <c r="I15" s="258"/>
      <c r="J15" s="117"/>
    </row>
    <row r="16" spans="2:10" ht="25.5" x14ac:dyDescent="0.2">
      <c r="B16" s="117"/>
      <c r="C16" s="132" t="s">
        <v>185</v>
      </c>
      <c r="D16" s="170">
        <f>D14-D15</f>
        <v>1481497.1335999998</v>
      </c>
      <c r="G16" s="256"/>
      <c r="H16" s="257"/>
      <c r="I16" s="258"/>
      <c r="J16" s="117"/>
    </row>
    <row r="17" spans="3:11" x14ac:dyDescent="0.2">
      <c r="G17" s="259"/>
      <c r="H17" s="260"/>
      <c r="I17" s="261"/>
      <c r="J17" s="117"/>
    </row>
    <row r="18" spans="3:11" x14ac:dyDescent="0.2">
      <c r="D18" s="117"/>
      <c r="K18" s="128" t="s">
        <v>197</v>
      </c>
    </row>
    <row r="19" spans="3:11" ht="63.75" x14ac:dyDescent="0.2">
      <c r="C19" s="151" t="s">
        <v>190</v>
      </c>
      <c r="D19" s="119" t="s">
        <v>136</v>
      </c>
      <c r="E19" s="153" t="s">
        <v>65</v>
      </c>
      <c r="F19" s="119" t="s">
        <v>137</v>
      </c>
      <c r="G19" s="120" t="s">
        <v>138</v>
      </c>
      <c r="H19" s="156" t="s">
        <v>193</v>
      </c>
      <c r="I19" s="120" t="s">
        <v>139</v>
      </c>
      <c r="K19" s="179" t="s">
        <v>194</v>
      </c>
    </row>
    <row r="20" spans="3:11" ht="41.45" customHeight="1" x14ac:dyDescent="0.2">
      <c r="C20" s="152" t="s">
        <v>140</v>
      </c>
      <c r="D20" s="134">
        <v>17964319.739999998</v>
      </c>
      <c r="E20" s="154">
        <v>1984</v>
      </c>
      <c r="F20" s="136" t="s">
        <v>141</v>
      </c>
      <c r="G20" s="121">
        <v>0</v>
      </c>
      <c r="H20" s="157">
        <v>5.0000000000000001E-3</v>
      </c>
      <c r="I20" s="130">
        <f t="shared" ref="I20:I34" si="0">D20*H20</f>
        <v>89821.598699999988</v>
      </c>
      <c r="K20" s="179" t="s">
        <v>195</v>
      </c>
    </row>
    <row r="21" spans="3:11" ht="38.25" x14ac:dyDescent="0.2">
      <c r="C21" s="152" t="s">
        <v>142</v>
      </c>
      <c r="D21" s="134">
        <v>5159442.66</v>
      </c>
      <c r="E21" s="154">
        <v>1984</v>
      </c>
      <c r="F21" s="135" t="s">
        <v>143</v>
      </c>
      <c r="G21" s="121">
        <v>4</v>
      </c>
      <c r="H21" s="157">
        <v>5.0000000000000001E-3</v>
      </c>
      <c r="I21" s="130">
        <f t="shared" si="0"/>
        <v>25797.213300000003</v>
      </c>
      <c r="K21" s="179" t="s">
        <v>196</v>
      </c>
    </row>
    <row r="22" spans="3:11" ht="15" x14ac:dyDescent="0.2">
      <c r="C22" s="152" t="s">
        <v>144</v>
      </c>
      <c r="D22" s="134">
        <v>5070005.93</v>
      </c>
      <c r="E22" s="154">
        <v>1959</v>
      </c>
      <c r="F22" s="135" t="s">
        <v>145</v>
      </c>
      <c r="G22" s="121">
        <v>2</v>
      </c>
      <c r="H22" s="157">
        <v>5.0000000000000001E-3</v>
      </c>
      <c r="I22" s="130">
        <f t="shared" si="0"/>
        <v>25350.02965</v>
      </c>
      <c r="J22" s="118"/>
      <c r="K22" s="128" t="s">
        <v>199</v>
      </c>
    </row>
    <row r="23" spans="3:11" ht="15" x14ac:dyDescent="0.2">
      <c r="C23" s="152" t="s">
        <v>146</v>
      </c>
      <c r="D23" s="137">
        <v>4603838.78</v>
      </c>
      <c r="E23" s="154">
        <v>1959</v>
      </c>
      <c r="F23" s="135" t="s">
        <v>147</v>
      </c>
      <c r="G23" s="121">
        <v>9</v>
      </c>
      <c r="H23" s="157">
        <v>5.0000000000000001E-3</v>
      </c>
      <c r="I23" s="130">
        <f t="shared" si="0"/>
        <v>23019.193900000002</v>
      </c>
      <c r="K23" s="180" t="s">
        <v>198</v>
      </c>
    </row>
    <row r="24" spans="3:11" ht="15" x14ac:dyDescent="0.2">
      <c r="C24" s="152" t="s">
        <v>148</v>
      </c>
      <c r="D24" s="134">
        <v>5069273.5199999996</v>
      </c>
      <c r="E24" s="154">
        <v>1959</v>
      </c>
      <c r="F24" s="135" t="s">
        <v>149</v>
      </c>
      <c r="G24" s="121">
        <v>1</v>
      </c>
      <c r="H24" s="157">
        <v>5.0000000000000001E-3</v>
      </c>
      <c r="I24" s="130">
        <f t="shared" si="0"/>
        <v>25346.367599999998</v>
      </c>
    </row>
    <row r="25" spans="3:11" ht="15" x14ac:dyDescent="0.2">
      <c r="C25" s="152" t="s">
        <v>150</v>
      </c>
      <c r="D25" s="134">
        <v>2055846.92</v>
      </c>
      <c r="E25" s="154">
        <v>1968</v>
      </c>
      <c r="F25" s="135">
        <v>2013</v>
      </c>
      <c r="G25" s="121">
        <v>7</v>
      </c>
      <c r="H25" s="157">
        <v>5.0000000000000001E-3</v>
      </c>
      <c r="I25" s="130">
        <f t="shared" si="0"/>
        <v>10279.2346</v>
      </c>
    </row>
    <row r="26" spans="3:11" ht="15" x14ac:dyDescent="0.2">
      <c r="C26" s="152" t="s">
        <v>151</v>
      </c>
      <c r="D26" s="134">
        <v>4778347.3499999996</v>
      </c>
      <c r="E26" s="154">
        <v>1968</v>
      </c>
      <c r="F26" s="135">
        <v>2018</v>
      </c>
      <c r="G26" s="121">
        <v>2</v>
      </c>
      <c r="H26" s="157">
        <v>5.0000000000000001E-3</v>
      </c>
      <c r="I26" s="130">
        <f t="shared" si="0"/>
        <v>23891.73675</v>
      </c>
    </row>
    <row r="27" spans="3:11" ht="15" x14ac:dyDescent="0.2">
      <c r="C27" s="152" t="s">
        <v>152</v>
      </c>
      <c r="D27" s="134">
        <v>18692417.59</v>
      </c>
      <c r="E27" s="154">
        <v>2003</v>
      </c>
      <c r="F27" s="135"/>
      <c r="G27" s="121">
        <v>17</v>
      </c>
      <c r="H27" s="157">
        <v>0.01</v>
      </c>
      <c r="I27" s="130">
        <f t="shared" si="0"/>
        <v>186924.1759</v>
      </c>
    </row>
    <row r="28" spans="3:11" ht="15" x14ac:dyDescent="0.2">
      <c r="C28" s="152" t="s">
        <v>153</v>
      </c>
      <c r="D28" s="134">
        <v>1276665.58</v>
      </c>
      <c r="E28" s="154">
        <v>1959</v>
      </c>
      <c r="F28" s="135"/>
      <c r="G28" s="121">
        <v>61</v>
      </c>
      <c r="H28" s="157">
        <v>1.4999999999999999E-2</v>
      </c>
      <c r="I28" s="130">
        <f t="shared" si="0"/>
        <v>19149.983700000001</v>
      </c>
    </row>
    <row r="29" spans="3:11" ht="15" x14ac:dyDescent="0.2">
      <c r="C29" s="152" t="s">
        <v>154</v>
      </c>
      <c r="D29" s="134">
        <v>1761426.56</v>
      </c>
      <c r="E29" s="154">
        <v>1968</v>
      </c>
      <c r="F29" s="135"/>
      <c r="G29" s="121">
        <v>52</v>
      </c>
      <c r="H29" s="157">
        <v>1.4999999999999999E-2</v>
      </c>
      <c r="I29" s="130">
        <f t="shared" si="0"/>
        <v>26421.398399999998</v>
      </c>
    </row>
    <row r="30" spans="3:11" ht="15" x14ac:dyDescent="0.2">
      <c r="C30" s="152" t="s">
        <v>155</v>
      </c>
      <c r="D30" s="134">
        <v>1524709.85</v>
      </c>
      <c r="E30" s="154">
        <v>2000</v>
      </c>
      <c r="F30" s="135"/>
      <c r="G30" s="121">
        <v>20</v>
      </c>
      <c r="H30" s="157">
        <v>1.4999999999999999E-2</v>
      </c>
      <c r="I30" s="130">
        <f t="shared" si="0"/>
        <v>22870.64775</v>
      </c>
    </row>
    <row r="31" spans="3:11" ht="15" x14ac:dyDescent="0.2">
      <c r="C31" s="152" t="s">
        <v>156</v>
      </c>
      <c r="D31" s="134">
        <v>9810530.7899999991</v>
      </c>
      <c r="E31" s="154">
        <v>1992</v>
      </c>
      <c r="F31" s="135"/>
      <c r="G31" s="121">
        <v>28</v>
      </c>
      <c r="H31" s="157">
        <v>1.4999999999999999E-2</v>
      </c>
      <c r="I31" s="130">
        <f t="shared" si="0"/>
        <v>147157.96184999999</v>
      </c>
    </row>
    <row r="32" spans="3:11" ht="15" x14ac:dyDescent="0.2">
      <c r="C32" s="152" t="s">
        <v>157</v>
      </c>
      <c r="D32" s="134">
        <v>2666640.5499999998</v>
      </c>
      <c r="E32" s="154" t="s">
        <v>158</v>
      </c>
      <c r="F32" s="135">
        <v>2007</v>
      </c>
      <c r="G32" s="121">
        <v>24</v>
      </c>
      <c r="H32" s="157">
        <v>1.4999999999999999E-2</v>
      </c>
      <c r="I32" s="130">
        <f t="shared" si="0"/>
        <v>39999.608249999997</v>
      </c>
    </row>
    <row r="33" spans="3:11" ht="25.5" x14ac:dyDescent="0.2">
      <c r="C33" s="152" t="s">
        <v>159</v>
      </c>
      <c r="D33" s="134">
        <v>38473944.920000002</v>
      </c>
      <c r="E33" s="154">
        <v>1997</v>
      </c>
      <c r="F33" s="135">
        <v>2019</v>
      </c>
      <c r="G33" s="121">
        <v>23</v>
      </c>
      <c r="H33" s="157">
        <v>1.4999999999999999E-2</v>
      </c>
      <c r="I33" s="130">
        <f t="shared" si="0"/>
        <v>577109.17379999999</v>
      </c>
    </row>
    <row r="34" spans="3:11" ht="15" x14ac:dyDescent="0.2">
      <c r="C34" s="152" t="s">
        <v>160</v>
      </c>
      <c r="D34" s="134">
        <v>198260.45</v>
      </c>
      <c r="E34" s="154">
        <v>2018</v>
      </c>
      <c r="F34" s="135"/>
      <c r="G34" s="121">
        <v>2</v>
      </c>
      <c r="H34" s="157">
        <v>5.0000000000000001E-3</v>
      </c>
      <c r="I34" s="130">
        <f t="shared" si="0"/>
        <v>991.30225000000007</v>
      </c>
    </row>
    <row r="35" spans="3:11" ht="15" x14ac:dyDescent="0.25">
      <c r="C35"/>
      <c r="D35" s="155">
        <f>SUM(D20:D34)</f>
        <v>119105671.18999998</v>
      </c>
      <c r="E35"/>
      <c r="F35"/>
      <c r="I35" s="172">
        <f>SUM(I20:I34)</f>
        <v>1244129.6264</v>
      </c>
    </row>
    <row r="36" spans="3:11" ht="15" x14ac:dyDescent="0.25">
      <c r="C36"/>
      <c r="D36" s="176"/>
      <c r="E36"/>
      <c r="F36"/>
      <c r="I36" s="177"/>
    </row>
    <row r="37" spans="3:11" ht="15" x14ac:dyDescent="0.25">
      <c r="C37"/>
      <c r="D37" s="176"/>
      <c r="E37"/>
      <c r="F37" s="247" t="s">
        <v>192</v>
      </c>
      <c r="G37" s="248"/>
      <c r="H37" s="248"/>
      <c r="I37" s="249"/>
    </row>
    <row r="38" spans="3:11" ht="15" x14ac:dyDescent="0.25">
      <c r="C38"/>
      <c r="D38" s="176"/>
      <c r="E38"/>
      <c r="F38" s="250"/>
      <c r="G38" s="251"/>
      <c r="H38" s="251"/>
      <c r="I38" s="252"/>
    </row>
    <row r="40" spans="3:11" ht="26.45" customHeight="1" x14ac:dyDescent="0.2">
      <c r="C40" s="241" t="s">
        <v>191</v>
      </c>
      <c r="D40" s="242"/>
      <c r="E40" s="128" t="s">
        <v>91</v>
      </c>
      <c r="F40" s="128" t="s">
        <v>92</v>
      </c>
      <c r="G40" s="128" t="s">
        <v>93</v>
      </c>
      <c r="H40" s="128" t="s">
        <v>94</v>
      </c>
      <c r="I40" s="128" t="s">
        <v>112</v>
      </c>
    </row>
    <row r="41" spans="3:11" ht="25.15" customHeight="1" x14ac:dyDescent="0.2">
      <c r="C41" s="242"/>
      <c r="D41" s="242"/>
      <c r="E41" s="129" t="s">
        <v>132</v>
      </c>
      <c r="F41" s="122" t="s">
        <v>161</v>
      </c>
      <c r="G41" s="146" t="s">
        <v>162</v>
      </c>
      <c r="H41" s="122" t="s">
        <v>163</v>
      </c>
      <c r="I41" s="147" t="s">
        <v>164</v>
      </c>
      <c r="K41" s="129" t="s">
        <v>202</v>
      </c>
    </row>
    <row r="42" spans="3:11" ht="25.5" x14ac:dyDescent="0.25">
      <c r="C42" s="167" t="s">
        <v>32</v>
      </c>
      <c r="D42" s="121" t="s">
        <v>165</v>
      </c>
      <c r="E42" s="148">
        <f>C9</f>
        <v>523.41999999999996</v>
      </c>
      <c r="F42" s="123">
        <v>1</v>
      </c>
      <c r="G42" s="123">
        <f>E42*F42</f>
        <v>523.41999999999996</v>
      </c>
      <c r="H42" s="124">
        <f>G42/G44</f>
        <v>0.47084540237122863</v>
      </c>
      <c r="I42" s="149">
        <f>I44*H42</f>
        <v>697556.11398171377</v>
      </c>
      <c r="K42" s="181" t="s">
        <v>200</v>
      </c>
    </row>
    <row r="43" spans="3:11" ht="25.5" x14ac:dyDescent="0.25">
      <c r="C43" s="167" t="s">
        <v>33</v>
      </c>
      <c r="D43" s="121" t="s">
        <v>166</v>
      </c>
      <c r="E43" s="148">
        <f>C8</f>
        <v>245.1</v>
      </c>
      <c r="F43" s="123">
        <v>2.4</v>
      </c>
      <c r="G43" s="123">
        <f>E43*F43</f>
        <v>588.24</v>
      </c>
      <c r="H43" s="124">
        <f>G43/G44</f>
        <v>0.52915459762877148</v>
      </c>
      <c r="I43" s="149">
        <f>I44*H43</f>
        <v>783941.01961828617</v>
      </c>
      <c r="K43" s="181" t="s">
        <v>201</v>
      </c>
    </row>
    <row r="44" spans="3:11" x14ac:dyDescent="0.2">
      <c r="C44" s="167" t="s">
        <v>34</v>
      </c>
      <c r="D44" s="121" t="s">
        <v>167</v>
      </c>
      <c r="E44" s="150">
        <f>SUM(E42:E43)</f>
        <v>768.52</v>
      </c>
      <c r="F44" s="125" t="s">
        <v>168</v>
      </c>
      <c r="G44" s="123">
        <f>SUM(G42:G43)</f>
        <v>1111.6599999999999</v>
      </c>
      <c r="H44" s="126" t="s">
        <v>169</v>
      </c>
      <c r="I44" s="171">
        <f>D16</f>
        <v>1481497.1335999998</v>
      </c>
    </row>
    <row r="45" spans="3:11" x14ac:dyDescent="0.2">
      <c r="C45" s="167" t="s">
        <v>35</v>
      </c>
      <c r="D45" s="121" t="s">
        <v>78</v>
      </c>
      <c r="E45" s="165">
        <f>C11</f>
        <v>20.64</v>
      </c>
      <c r="F45" s="243" t="s">
        <v>170</v>
      </c>
      <c r="G45" s="243"/>
      <c r="H45" s="166">
        <f>E45/E43</f>
        <v>8.4210526315789472E-2</v>
      </c>
      <c r="I45" s="173">
        <f>I43*H45</f>
        <v>66016.085862592518</v>
      </c>
    </row>
    <row r="46" spans="3:11" x14ac:dyDescent="0.2">
      <c r="C46" s="140"/>
      <c r="E46" s="141"/>
      <c r="F46" s="142"/>
      <c r="G46" s="142"/>
      <c r="H46" s="143"/>
      <c r="I46" s="144"/>
    </row>
    <row r="47" spans="3:11" ht="27" customHeight="1" x14ac:dyDescent="0.2"/>
    <row r="48" spans="3:11" ht="25.5" x14ac:dyDescent="0.2">
      <c r="C48" s="146" t="s">
        <v>189</v>
      </c>
      <c r="D48" s="123" t="s">
        <v>175</v>
      </c>
    </row>
    <row r="49" spans="3:13" x14ac:dyDescent="0.2">
      <c r="C49" s="121" t="s">
        <v>186</v>
      </c>
      <c r="D49" s="175">
        <f>I35</f>
        <v>1244129.6264</v>
      </c>
    </row>
    <row r="50" spans="3:13" x14ac:dyDescent="0.2">
      <c r="C50" s="121" t="s">
        <v>187</v>
      </c>
      <c r="D50" s="174">
        <f>I45</f>
        <v>66016.085862592518</v>
      </c>
    </row>
    <row r="51" spans="3:13" x14ac:dyDescent="0.2">
      <c r="C51" s="121" t="s">
        <v>182</v>
      </c>
      <c r="D51" s="178">
        <f>D49+D50</f>
        <v>1310145.7122625925</v>
      </c>
    </row>
    <row r="58" spans="3:13" x14ac:dyDescent="0.2">
      <c r="M58" s="127"/>
    </row>
    <row r="91" spans="3:9" ht="30.6" customHeight="1" x14ac:dyDescent="0.2"/>
    <row r="92" spans="3:9" x14ac:dyDescent="0.2">
      <c r="C92" s="131"/>
      <c r="F92" s="131"/>
    </row>
    <row r="93" spans="3:9" x14ac:dyDescent="0.2">
      <c r="C93" s="131"/>
      <c r="F93" s="131"/>
    </row>
    <row r="94" spans="3:9" x14ac:dyDescent="0.2">
      <c r="C94" s="131"/>
      <c r="F94" s="131"/>
      <c r="I94" s="131"/>
    </row>
    <row r="95" spans="3:9" x14ac:dyDescent="0.2">
      <c r="I95" s="131"/>
    </row>
    <row r="96" spans="3:9" x14ac:dyDescent="0.2">
      <c r="I96" s="131"/>
    </row>
    <row r="105" spans="3:9" x14ac:dyDescent="0.2">
      <c r="C105" s="131"/>
      <c r="F105" s="131"/>
    </row>
    <row r="106" spans="3:9" x14ac:dyDescent="0.2">
      <c r="C106" s="131"/>
      <c r="F106" s="131"/>
    </row>
    <row r="107" spans="3:9" x14ac:dyDescent="0.2">
      <c r="I107" s="131"/>
    </row>
    <row r="108" spans="3:9" x14ac:dyDescent="0.2">
      <c r="I108" s="131"/>
    </row>
  </sheetData>
  <mergeCells count="6">
    <mergeCell ref="C6:E6"/>
    <mergeCell ref="C40:D41"/>
    <mergeCell ref="F45:G45"/>
    <mergeCell ref="E2:G2"/>
    <mergeCell ref="F37:I38"/>
    <mergeCell ref="G12:I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Naslovnica</vt:lpstr>
      <vt:lpstr>1. Ulazni podaci</vt:lpstr>
      <vt:lpstr>2. Opis vodoopskrbnog puta</vt:lpstr>
      <vt:lpstr>3. Skica vodoopskrbnog puta</vt:lpstr>
      <vt:lpstr>4. Troškovi održavanja vod.puta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Šimić</dc:creator>
  <cp:lastModifiedBy>MINGOR_UVG</cp:lastModifiedBy>
  <dcterms:created xsi:type="dcterms:W3CDTF">2020-05-04T18:15:32Z</dcterms:created>
  <dcterms:modified xsi:type="dcterms:W3CDTF">2024-05-16T08:19:01Z</dcterms:modified>
</cp:coreProperties>
</file>